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ruma6\mpo16.darumatech.com\images\WhatWeDo\LRTP\"/>
    </mc:Choice>
  </mc:AlternateContent>
  <bookViews>
    <workbookView xWindow="-15" yWindow="8625" windowWidth="25230" windowHeight="4350" tabRatio="764" firstSheet="7" activeTab="7"/>
  </bookViews>
  <sheets>
    <sheet name="Data-RawInput" sheetId="1" r:id="rId1"/>
    <sheet name="Data-InteractivePolling" sheetId="4" r:id="rId2"/>
    <sheet name="Data-Context" sheetId="2" r:id="rId3"/>
    <sheet name="Analysis-Q1" sheetId="5" r:id="rId4"/>
    <sheet name="Analysis-Q2thru4" sheetId="9" r:id="rId5"/>
    <sheet name="Analysis-Q5" sheetId="7" r:id="rId6"/>
    <sheet name="Analysis-Q6thru8" sheetId="11" r:id="rId7"/>
    <sheet name="Analysis-Q9" sheetId="8" r:id="rId8"/>
    <sheet name="Chart-Q1" sheetId="6" r:id="rId9"/>
    <sheet name="Chart-Q2" sheetId="13" r:id="rId10"/>
    <sheet name="Chart-Q3" sheetId="14" r:id="rId11"/>
    <sheet name="Chart-Q4" sheetId="15" r:id="rId12"/>
    <sheet name="Chart-Q2thur4Analysis" sheetId="10" r:id="rId13"/>
    <sheet name="Chart-Q5" sheetId="16" r:id="rId14"/>
    <sheet name="Chart-Q6" sheetId="17" r:id="rId15"/>
    <sheet name="Chart-Q7" sheetId="18" r:id="rId16"/>
    <sheet name="Chart-Q8" sheetId="19" r:id="rId17"/>
    <sheet name="Chart-Q6thru8Analysis" sheetId="12" r:id="rId18"/>
    <sheet name="Chart-Q9" sheetId="20" r:id="rId19"/>
    <sheet name="Chart-Q10" sheetId="21" r:id="rId20"/>
  </sheets>
  <definedNames>
    <definedName name="_xlnm.Print_Titles" localSheetId="1">'Data-InteractivePolling'!$4:$4</definedName>
    <definedName name="_xlnm.Print_Titles" localSheetId="0">'Data-RawInput'!$4:$4</definedName>
  </definedNames>
  <calcPr calcId="152511"/>
</workbook>
</file>

<file path=xl/calcChain.xml><?xml version="1.0" encoding="utf-8"?>
<calcChain xmlns="http://schemas.openxmlformats.org/spreadsheetml/2006/main">
  <c r="N16" i="9" l="1"/>
  <c r="N15" i="9"/>
  <c r="N14" i="9"/>
  <c r="N16" i="11"/>
  <c r="N15" i="11"/>
  <c r="N14" i="11"/>
  <c r="B9" i="11"/>
  <c r="C9" i="11"/>
  <c r="D9" i="11"/>
  <c r="B10" i="11"/>
  <c r="E10" i="11" s="1"/>
  <c r="C10" i="11"/>
  <c r="D10" i="11"/>
  <c r="G10" i="11" s="1"/>
  <c r="B11" i="11"/>
  <c r="C11" i="11"/>
  <c r="D11" i="11"/>
  <c r="B12" i="11"/>
  <c r="E12" i="11" s="1"/>
  <c r="C12" i="11"/>
  <c r="D12" i="11"/>
  <c r="G12" i="11" s="1"/>
  <c r="B13" i="11"/>
  <c r="C13" i="11"/>
  <c r="D13" i="11"/>
  <c r="B14" i="11"/>
  <c r="E14" i="11" s="1"/>
  <c r="C14" i="11"/>
  <c r="D14" i="11"/>
  <c r="G14" i="11" s="1"/>
  <c r="B15" i="11"/>
  <c r="C15" i="11"/>
  <c r="D15" i="11"/>
  <c r="B16" i="11"/>
  <c r="E16" i="11" s="1"/>
  <c r="C16" i="11"/>
  <c r="D16" i="11"/>
  <c r="G16" i="11" s="1"/>
  <c r="B17" i="11"/>
  <c r="C17" i="11"/>
  <c r="D17" i="11"/>
  <c r="B18" i="11"/>
  <c r="E18" i="11" s="1"/>
  <c r="C18" i="11"/>
  <c r="D18" i="11"/>
  <c r="G18" i="11" s="1"/>
  <c r="B19" i="11"/>
  <c r="C19" i="11"/>
  <c r="D19" i="11"/>
  <c r="B20" i="11"/>
  <c r="C20" i="11"/>
  <c r="D20" i="11"/>
  <c r="B21" i="11"/>
  <c r="C21" i="11"/>
  <c r="F21" i="11" s="1"/>
  <c r="D21" i="11"/>
  <c r="G21" i="11" s="1"/>
  <c r="B22" i="11"/>
  <c r="E22" i="11" s="1"/>
  <c r="C22" i="11"/>
  <c r="F22" i="11" s="1"/>
  <c r="D22" i="11"/>
  <c r="G22" i="11" s="1"/>
  <c r="B23" i="11"/>
  <c r="E23" i="11" s="1"/>
  <c r="C23" i="11"/>
  <c r="D23" i="11"/>
  <c r="G23" i="11" s="1"/>
  <c r="B24" i="11"/>
  <c r="C24" i="11"/>
  <c r="F24" i="11" s="1"/>
  <c r="D24" i="11"/>
  <c r="B25" i="11"/>
  <c r="E25" i="11" s="1"/>
  <c r="C25" i="11"/>
  <c r="F25" i="11" s="1"/>
  <c r="D25" i="11"/>
  <c r="G25" i="11" s="1"/>
  <c r="B26" i="11"/>
  <c r="E26" i="11" s="1"/>
  <c r="C26" i="11"/>
  <c r="F26" i="11" s="1"/>
  <c r="D26" i="11"/>
  <c r="G26" i="11" s="1"/>
  <c r="B27" i="11"/>
  <c r="E27" i="11" s="1"/>
  <c r="C27" i="11"/>
  <c r="D27" i="11"/>
  <c r="G27" i="11" s="1"/>
  <c r="B28" i="11"/>
  <c r="C28" i="11"/>
  <c r="F28" i="11" s="1"/>
  <c r="D28" i="11"/>
  <c r="B29" i="11"/>
  <c r="E29" i="11" s="1"/>
  <c r="C29" i="11"/>
  <c r="F29" i="11" s="1"/>
  <c r="D29" i="11"/>
  <c r="G29" i="11" s="1"/>
  <c r="B30" i="11"/>
  <c r="C30" i="11"/>
  <c r="F30" i="11" s="1"/>
  <c r="D30" i="11"/>
  <c r="G30" i="11" s="1"/>
  <c r="I30" i="11" s="1"/>
  <c r="C8" i="11"/>
  <c r="D8" i="11"/>
  <c r="B8" i="11"/>
  <c r="E8" i="11" s="1"/>
  <c r="H57" i="4"/>
  <c r="H56" i="4"/>
  <c r="H48" i="4"/>
  <c r="H47" i="4"/>
  <c r="H44" i="4"/>
  <c r="H43" i="4"/>
  <c r="H40" i="4"/>
  <c r="H39" i="4"/>
  <c r="H31" i="4"/>
  <c r="H30" i="4"/>
  <c r="H27" i="4"/>
  <c r="H26" i="4"/>
  <c r="H23" i="4"/>
  <c r="H22" i="4"/>
  <c r="I8" i="7"/>
  <c r="I9" i="7"/>
  <c r="G9" i="11"/>
  <c r="G11" i="11"/>
  <c r="G13" i="11"/>
  <c r="G15" i="11"/>
  <c r="G17" i="11"/>
  <c r="G19" i="11"/>
  <c r="G24" i="11"/>
  <c r="G28" i="11"/>
  <c r="F9" i="11"/>
  <c r="F10" i="11"/>
  <c r="F11" i="11"/>
  <c r="F12" i="11"/>
  <c r="F13" i="11"/>
  <c r="F14" i="11"/>
  <c r="F15" i="11"/>
  <c r="F16" i="11"/>
  <c r="F17" i="11"/>
  <c r="F18" i="11"/>
  <c r="F19" i="11"/>
  <c r="F23" i="11"/>
  <c r="F27" i="11"/>
  <c r="E9" i="11"/>
  <c r="E11" i="11"/>
  <c r="E13" i="11"/>
  <c r="E15" i="11"/>
  <c r="E17" i="11"/>
  <c r="E19" i="11"/>
  <c r="J19" i="11" s="1"/>
  <c r="E24" i="11"/>
  <c r="E28" i="11"/>
  <c r="A30" i="11"/>
  <c r="A29" i="11"/>
  <c r="A28" i="11"/>
  <c r="A27" i="11"/>
  <c r="A26" i="11"/>
  <c r="A25" i="11"/>
  <c r="A24" i="11"/>
  <c r="A23" i="11"/>
  <c r="A22" i="11"/>
  <c r="A21" i="11"/>
  <c r="I20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F8" i="11"/>
  <c r="G8" i="11"/>
  <c r="A8" i="11"/>
  <c r="J30" i="9"/>
  <c r="I30" i="9"/>
  <c r="H30" i="9"/>
  <c r="J30" i="11" l="1"/>
  <c r="H30" i="11"/>
  <c r="J9" i="11"/>
  <c r="I8" i="11"/>
  <c r="H8" i="11"/>
  <c r="J8" i="11"/>
  <c r="J13" i="11"/>
  <c r="I16" i="11"/>
  <c r="J16" i="11"/>
  <c r="H16" i="11"/>
  <c r="K16" i="11" s="1"/>
  <c r="J17" i="11"/>
  <c r="J21" i="11"/>
  <c r="H21" i="11"/>
  <c r="I21" i="11"/>
  <c r="J22" i="11"/>
  <c r="I26" i="11"/>
  <c r="J26" i="11"/>
  <c r="H26" i="11"/>
  <c r="K26" i="11" s="1"/>
  <c r="I27" i="11"/>
  <c r="I29" i="11"/>
  <c r="J29" i="11"/>
  <c r="H29" i="11"/>
  <c r="K29" i="11" s="1"/>
  <c r="I12" i="11"/>
  <c r="J12" i="11"/>
  <c r="H12" i="11"/>
  <c r="K12" i="11" s="1"/>
  <c r="I10" i="11"/>
  <c r="J10" i="11"/>
  <c r="H10" i="11"/>
  <c r="K10" i="11" s="1"/>
  <c r="J11" i="11"/>
  <c r="I14" i="11"/>
  <c r="J14" i="11"/>
  <c r="H14" i="11"/>
  <c r="K14" i="11" s="1"/>
  <c r="J15" i="11"/>
  <c r="I18" i="11"/>
  <c r="J18" i="11"/>
  <c r="H18" i="11"/>
  <c r="K18" i="11" s="1"/>
  <c r="I23" i="11"/>
  <c r="J23" i="11"/>
  <c r="H23" i="11"/>
  <c r="K23" i="11" s="1"/>
  <c r="I24" i="11"/>
  <c r="J24" i="11"/>
  <c r="H24" i="11"/>
  <c r="K24" i="11" s="1"/>
  <c r="J25" i="11"/>
  <c r="J28" i="11"/>
  <c r="I9" i="11"/>
  <c r="I11" i="11"/>
  <c r="I13" i="11"/>
  <c r="I15" i="11"/>
  <c r="I17" i="11"/>
  <c r="I19" i="11"/>
  <c r="H20" i="11"/>
  <c r="J20" i="11"/>
  <c r="I22" i="11"/>
  <c r="I25" i="11"/>
  <c r="H27" i="11"/>
  <c r="K27" i="11" s="1"/>
  <c r="J27" i="11"/>
  <c r="I28" i="11"/>
  <c r="H9" i="11"/>
  <c r="K9" i="11" s="1"/>
  <c r="H11" i="11"/>
  <c r="K11" i="11" s="1"/>
  <c r="H13" i="11"/>
  <c r="K13" i="11" s="1"/>
  <c r="H15" i="11"/>
  <c r="H17" i="11"/>
  <c r="H19" i="11"/>
  <c r="H22" i="11"/>
  <c r="H25" i="11"/>
  <c r="H28" i="11"/>
  <c r="B9" i="9"/>
  <c r="E9" i="9" s="1"/>
  <c r="C9" i="9"/>
  <c r="F9" i="9" s="1"/>
  <c r="D9" i="9"/>
  <c r="G9" i="9" s="1"/>
  <c r="B10" i="9"/>
  <c r="E10" i="9" s="1"/>
  <c r="C10" i="9"/>
  <c r="F10" i="9" s="1"/>
  <c r="D10" i="9"/>
  <c r="G10" i="9" s="1"/>
  <c r="B11" i="9"/>
  <c r="E11" i="9" s="1"/>
  <c r="C11" i="9"/>
  <c r="F11" i="9" s="1"/>
  <c r="D11" i="9"/>
  <c r="G11" i="9" s="1"/>
  <c r="B12" i="9"/>
  <c r="E12" i="9" s="1"/>
  <c r="C12" i="9"/>
  <c r="F12" i="9" s="1"/>
  <c r="D12" i="9"/>
  <c r="G12" i="9" s="1"/>
  <c r="B13" i="9"/>
  <c r="E13" i="9" s="1"/>
  <c r="C13" i="9"/>
  <c r="F13" i="9" s="1"/>
  <c r="D13" i="9"/>
  <c r="G13" i="9" s="1"/>
  <c r="B14" i="9"/>
  <c r="E14" i="9" s="1"/>
  <c r="C14" i="9"/>
  <c r="F14" i="9" s="1"/>
  <c r="D14" i="9"/>
  <c r="G14" i="9" s="1"/>
  <c r="B15" i="9"/>
  <c r="E15" i="9" s="1"/>
  <c r="C15" i="9"/>
  <c r="F15" i="9" s="1"/>
  <c r="D15" i="9"/>
  <c r="G15" i="9" s="1"/>
  <c r="B16" i="9"/>
  <c r="E16" i="9" s="1"/>
  <c r="C16" i="9"/>
  <c r="F16" i="9" s="1"/>
  <c r="D16" i="9"/>
  <c r="G16" i="9" s="1"/>
  <c r="B17" i="9"/>
  <c r="E17" i="9" s="1"/>
  <c r="C17" i="9"/>
  <c r="F17" i="9" s="1"/>
  <c r="D17" i="9"/>
  <c r="G17" i="9" s="1"/>
  <c r="B18" i="9"/>
  <c r="E18" i="9" s="1"/>
  <c r="C18" i="9"/>
  <c r="F18" i="9" s="1"/>
  <c r="D18" i="9"/>
  <c r="G18" i="9" s="1"/>
  <c r="B19" i="9"/>
  <c r="C19" i="9"/>
  <c r="D19" i="9"/>
  <c r="G19" i="9" s="1"/>
  <c r="J19" i="9" s="1"/>
  <c r="B20" i="9"/>
  <c r="E20" i="9" s="1"/>
  <c r="C20" i="9"/>
  <c r="D20" i="9"/>
  <c r="G20" i="9" s="1"/>
  <c r="B21" i="9"/>
  <c r="E21" i="9" s="1"/>
  <c r="C21" i="9"/>
  <c r="F21" i="9" s="1"/>
  <c r="D21" i="9"/>
  <c r="B22" i="9"/>
  <c r="E22" i="9" s="1"/>
  <c r="C22" i="9"/>
  <c r="F22" i="9" s="1"/>
  <c r="D22" i="9"/>
  <c r="G22" i="9" s="1"/>
  <c r="B23" i="9"/>
  <c r="E23" i="9" s="1"/>
  <c r="C23" i="9"/>
  <c r="F23" i="9" s="1"/>
  <c r="D23" i="9"/>
  <c r="G23" i="9" s="1"/>
  <c r="B24" i="9"/>
  <c r="C24" i="9"/>
  <c r="F24" i="9" s="1"/>
  <c r="D24" i="9"/>
  <c r="G24" i="9" s="1"/>
  <c r="B25" i="9"/>
  <c r="E25" i="9" s="1"/>
  <c r="C25" i="9"/>
  <c r="F25" i="9" s="1"/>
  <c r="D25" i="9"/>
  <c r="G25" i="9" s="1"/>
  <c r="B26" i="9"/>
  <c r="E26" i="9" s="1"/>
  <c r="C26" i="9"/>
  <c r="F26" i="9" s="1"/>
  <c r="D26" i="9"/>
  <c r="G26" i="9" s="1"/>
  <c r="B27" i="9"/>
  <c r="E27" i="9" s="1"/>
  <c r="C27" i="9"/>
  <c r="F27" i="9" s="1"/>
  <c r="D27" i="9"/>
  <c r="B28" i="9"/>
  <c r="E28" i="9" s="1"/>
  <c r="C28" i="9"/>
  <c r="F28" i="9" s="1"/>
  <c r="D28" i="9"/>
  <c r="G28" i="9" s="1"/>
  <c r="B29" i="9"/>
  <c r="C29" i="9"/>
  <c r="D29" i="9"/>
  <c r="G29" i="9" s="1"/>
  <c r="J29" i="9" s="1"/>
  <c r="B30" i="9"/>
  <c r="C30" i="9"/>
  <c r="D30" i="9"/>
  <c r="C8" i="9"/>
  <c r="F8" i="9" s="1"/>
  <c r="D8" i="9"/>
  <c r="G8" i="9" s="1"/>
  <c r="B8" i="9"/>
  <c r="E8" i="9" s="1"/>
  <c r="A29" i="9"/>
  <c r="A30" i="9"/>
  <c r="A26" i="9"/>
  <c r="A27" i="9"/>
  <c r="A2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8" i="9"/>
  <c r="H8" i="9" l="1"/>
  <c r="K8" i="9" s="1"/>
  <c r="J27" i="9"/>
  <c r="K25" i="11"/>
  <c r="K19" i="11"/>
  <c r="K15" i="11"/>
  <c r="K22" i="11"/>
  <c r="K21" i="11"/>
  <c r="K8" i="11"/>
  <c r="J24" i="9"/>
  <c r="J21" i="9"/>
  <c r="H28" i="9"/>
  <c r="H20" i="9"/>
  <c r="H16" i="9"/>
  <c r="H12" i="9"/>
  <c r="K12" i="9" s="1"/>
  <c r="J25" i="9"/>
  <c r="J23" i="9"/>
  <c r="J17" i="9"/>
  <c r="J15" i="9"/>
  <c r="J13" i="9"/>
  <c r="J11" i="9"/>
  <c r="J9" i="9"/>
  <c r="I9" i="9"/>
  <c r="I13" i="9"/>
  <c r="I17" i="9"/>
  <c r="I21" i="9"/>
  <c r="I25" i="9"/>
  <c r="I29" i="9"/>
  <c r="H11" i="9"/>
  <c r="H15" i="9"/>
  <c r="H19" i="9"/>
  <c r="H23" i="9"/>
  <c r="H27" i="9"/>
  <c r="I8" i="9"/>
  <c r="I12" i="9"/>
  <c r="I16" i="9"/>
  <c r="I20" i="9"/>
  <c r="I24" i="9"/>
  <c r="I28" i="9"/>
  <c r="H24" i="9"/>
  <c r="K24" i="9" s="1"/>
  <c r="J28" i="9"/>
  <c r="J26" i="9"/>
  <c r="J22" i="9"/>
  <c r="J20" i="9"/>
  <c r="J18" i="9"/>
  <c r="J16" i="9"/>
  <c r="J14" i="9"/>
  <c r="J12" i="9"/>
  <c r="J10" i="9"/>
  <c r="I11" i="9"/>
  <c r="I15" i="9"/>
  <c r="I19" i="9"/>
  <c r="I23" i="9"/>
  <c r="I27" i="9"/>
  <c r="H9" i="9"/>
  <c r="K9" i="9" s="1"/>
  <c r="H13" i="9"/>
  <c r="K13" i="9" s="1"/>
  <c r="H17" i="9"/>
  <c r="K17" i="9" s="1"/>
  <c r="H21" i="9"/>
  <c r="H25" i="9"/>
  <c r="K25" i="9" s="1"/>
  <c r="H29" i="9"/>
  <c r="I10" i="9"/>
  <c r="I14" i="9"/>
  <c r="I18" i="9"/>
  <c r="I22" i="9"/>
  <c r="I26" i="9"/>
  <c r="H10" i="9"/>
  <c r="K10" i="9" s="1"/>
  <c r="H14" i="9"/>
  <c r="H18" i="9"/>
  <c r="H22" i="9"/>
  <c r="H26" i="9"/>
  <c r="J8" i="9"/>
  <c r="O9" i="11" l="1"/>
  <c r="M9" i="11"/>
  <c r="N9" i="11"/>
  <c r="K26" i="9"/>
  <c r="K18" i="9"/>
  <c r="K22" i="9"/>
  <c r="K14" i="9"/>
  <c r="K27" i="9"/>
  <c r="K11" i="9"/>
  <c r="K23" i="9"/>
  <c r="K15" i="9"/>
  <c r="K16" i="9"/>
  <c r="K28" i="9"/>
  <c r="H10" i="8"/>
  <c r="H9" i="8"/>
  <c r="H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8" i="8"/>
  <c r="E35" i="8"/>
  <c r="I35" i="8" s="1"/>
  <c r="D35" i="8"/>
  <c r="H35" i="8" s="1"/>
  <c r="C35" i="8"/>
  <c r="G35" i="8" s="1"/>
  <c r="E34" i="8"/>
  <c r="I34" i="8" s="1"/>
  <c r="D34" i="8"/>
  <c r="H34" i="8" s="1"/>
  <c r="C34" i="8"/>
  <c r="G34" i="8" s="1"/>
  <c r="E33" i="8"/>
  <c r="D33" i="8"/>
  <c r="C33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I10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8" i="7"/>
  <c r="E35" i="7"/>
  <c r="I35" i="7" s="1"/>
  <c r="D35" i="7"/>
  <c r="H35" i="7" s="1"/>
  <c r="C35" i="7"/>
  <c r="G35" i="7" s="1"/>
  <c r="E34" i="7"/>
  <c r="I34" i="7" s="1"/>
  <c r="D34" i="7"/>
  <c r="H34" i="7" s="1"/>
  <c r="C34" i="7"/>
  <c r="G34" i="7" s="1"/>
  <c r="E33" i="7"/>
  <c r="D33" i="7"/>
  <c r="D36" i="7" s="1"/>
  <c r="C33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N9" i="9" l="1"/>
  <c r="O9" i="9"/>
  <c r="P9" i="11"/>
  <c r="M10" i="11" s="1"/>
  <c r="P16" i="11" s="1"/>
  <c r="M9" i="9"/>
  <c r="D36" i="8"/>
  <c r="E36" i="8"/>
  <c r="C36" i="8"/>
  <c r="J35" i="8"/>
  <c r="J34" i="8"/>
  <c r="G33" i="8"/>
  <c r="I33" i="8"/>
  <c r="H33" i="8"/>
  <c r="C36" i="7"/>
  <c r="E36" i="7"/>
  <c r="J34" i="7"/>
  <c r="J35" i="7"/>
  <c r="G33" i="7"/>
  <c r="I33" i="7"/>
  <c r="H33" i="7"/>
  <c r="J11" i="5"/>
  <c r="J10" i="5"/>
  <c r="J9" i="5"/>
  <c r="J8" i="5"/>
  <c r="N10" i="11" l="1"/>
  <c r="P15" i="11" s="1"/>
  <c r="O10" i="11"/>
  <c r="P14" i="11" s="1"/>
  <c r="P9" i="9"/>
  <c r="M10" i="9" s="1"/>
  <c r="P16" i="9" s="1"/>
  <c r="J33" i="8"/>
  <c r="L34" i="8" s="1"/>
  <c r="J33" i="7"/>
  <c r="L35" i="7" s="1"/>
  <c r="P10" i="11" l="1"/>
  <c r="N10" i="9"/>
  <c r="P14" i="9" s="1"/>
  <c r="O10" i="9"/>
  <c r="J36" i="8"/>
  <c r="K33" i="8" s="1"/>
  <c r="L33" i="8"/>
  <c r="L35" i="8"/>
  <c r="J36" i="7"/>
  <c r="L33" i="7"/>
  <c r="L34" i="7"/>
  <c r="L10" i="8" l="1"/>
  <c r="P10" i="9"/>
  <c r="P15" i="9"/>
  <c r="K35" i="8"/>
  <c r="L8" i="8" s="1"/>
  <c r="K34" i="8"/>
  <c r="L9" i="8" s="1"/>
  <c r="K34" i="7"/>
  <c r="L9" i="7" s="1"/>
  <c r="K35" i="7"/>
  <c r="L8" i="7" s="1"/>
  <c r="K33" i="7"/>
  <c r="L10" i="7" s="1"/>
  <c r="K36" i="8" l="1"/>
  <c r="K36" i="7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8" i="5"/>
  <c r="E35" i="5"/>
  <c r="J35" i="5" s="1"/>
  <c r="D34" i="5"/>
  <c r="I34" i="5" s="1"/>
  <c r="E34" i="5"/>
  <c r="F34" i="5"/>
  <c r="K34" i="5" s="1"/>
  <c r="C35" i="5"/>
  <c r="H35" i="5" s="1"/>
  <c r="C34" i="5"/>
  <c r="H34" i="5" s="1"/>
  <c r="B30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8" i="5"/>
  <c r="C33" i="5" l="1"/>
  <c r="H33" i="5" s="1"/>
  <c r="D33" i="5"/>
  <c r="I33" i="5" s="1"/>
  <c r="D35" i="5"/>
  <c r="I35" i="5" s="1"/>
  <c r="E33" i="5"/>
  <c r="J33" i="5" s="1"/>
  <c r="F33" i="5"/>
  <c r="K33" i="5" s="1"/>
  <c r="F35" i="5"/>
  <c r="K35" i="5" s="1"/>
  <c r="C36" i="5"/>
  <c r="H36" i="5" s="1"/>
  <c r="D36" i="5"/>
  <c r="I36" i="5" s="1"/>
  <c r="E36" i="5"/>
  <c r="J36" i="5" s="1"/>
  <c r="F36" i="5"/>
  <c r="K36" i="5" s="1"/>
  <c r="E37" i="5"/>
  <c r="J34" i="5"/>
  <c r="C37" i="5"/>
  <c r="S41" i="1"/>
  <c r="S53" i="1" s="1"/>
  <c r="R41" i="1"/>
  <c r="R52" i="1" s="1"/>
  <c r="Q41" i="1"/>
  <c r="Q53" i="1" s="1"/>
  <c r="P41" i="1"/>
  <c r="P52" i="1" s="1"/>
  <c r="O41" i="1"/>
  <c r="O53" i="1" s="1"/>
  <c r="N41" i="1"/>
  <c r="N52" i="1" s="1"/>
  <c r="M41" i="1"/>
  <c r="M53" i="1" s="1"/>
  <c r="L41" i="1"/>
  <c r="L52" i="1" s="1"/>
  <c r="K41" i="1"/>
  <c r="K53" i="1" s="1"/>
  <c r="J41" i="1"/>
  <c r="J52" i="1" s="1"/>
  <c r="I41" i="1"/>
  <c r="I53" i="1" s="1"/>
  <c r="H41" i="1"/>
  <c r="H52" i="1" s="1"/>
  <c r="L34" i="5" l="1"/>
  <c r="L35" i="5"/>
  <c r="L33" i="5"/>
  <c r="L36" i="5"/>
  <c r="F37" i="5"/>
  <c r="D37" i="5"/>
  <c r="H43" i="1"/>
  <c r="H45" i="1"/>
  <c r="H47" i="1"/>
  <c r="H49" i="1"/>
  <c r="H51" i="1"/>
  <c r="H53" i="1"/>
  <c r="I44" i="1"/>
  <c r="I46" i="1"/>
  <c r="I48" i="1"/>
  <c r="I50" i="1"/>
  <c r="I52" i="1"/>
  <c r="J43" i="1"/>
  <c r="J45" i="1"/>
  <c r="J47" i="1"/>
  <c r="J49" i="1"/>
  <c r="J51" i="1"/>
  <c r="J53" i="1"/>
  <c r="K44" i="1"/>
  <c r="K46" i="1"/>
  <c r="K48" i="1"/>
  <c r="K50" i="1"/>
  <c r="K52" i="1"/>
  <c r="L43" i="1"/>
  <c r="L45" i="1"/>
  <c r="L47" i="1"/>
  <c r="L49" i="1"/>
  <c r="L51" i="1"/>
  <c r="L53" i="1"/>
  <c r="M44" i="1"/>
  <c r="M46" i="1"/>
  <c r="M48" i="1"/>
  <c r="M50" i="1"/>
  <c r="M52" i="1"/>
  <c r="N43" i="1"/>
  <c r="N45" i="1"/>
  <c r="N47" i="1"/>
  <c r="N49" i="1"/>
  <c r="N51" i="1"/>
  <c r="N53" i="1"/>
  <c r="O44" i="1"/>
  <c r="O46" i="1"/>
  <c r="O48" i="1"/>
  <c r="O50" i="1"/>
  <c r="O52" i="1"/>
  <c r="P43" i="1"/>
  <c r="P45" i="1"/>
  <c r="P47" i="1"/>
  <c r="P49" i="1"/>
  <c r="P51" i="1"/>
  <c r="P53" i="1"/>
  <c r="Q44" i="1"/>
  <c r="Q46" i="1"/>
  <c r="Q48" i="1"/>
  <c r="Q50" i="1"/>
  <c r="Q52" i="1"/>
  <c r="R43" i="1"/>
  <c r="R45" i="1"/>
  <c r="R47" i="1"/>
  <c r="R49" i="1"/>
  <c r="R51" i="1"/>
  <c r="R53" i="1"/>
  <c r="S44" i="1"/>
  <c r="S46" i="1"/>
  <c r="S48" i="1"/>
  <c r="S50" i="1"/>
  <c r="S52" i="1"/>
  <c r="H44" i="1"/>
  <c r="H46" i="1"/>
  <c r="H48" i="1"/>
  <c r="H50" i="1"/>
  <c r="I43" i="1"/>
  <c r="I45" i="1"/>
  <c r="I47" i="1"/>
  <c r="I49" i="1"/>
  <c r="I51" i="1"/>
  <c r="J44" i="1"/>
  <c r="J46" i="1"/>
  <c r="J48" i="1"/>
  <c r="J50" i="1"/>
  <c r="K43" i="1"/>
  <c r="K45" i="1"/>
  <c r="K47" i="1"/>
  <c r="K49" i="1"/>
  <c r="K51" i="1"/>
  <c r="L44" i="1"/>
  <c r="L46" i="1"/>
  <c r="L48" i="1"/>
  <c r="L50" i="1"/>
  <c r="M43" i="1"/>
  <c r="M45" i="1"/>
  <c r="M47" i="1"/>
  <c r="M49" i="1"/>
  <c r="M51" i="1"/>
  <c r="N44" i="1"/>
  <c r="N46" i="1"/>
  <c r="N48" i="1"/>
  <c r="N50" i="1"/>
  <c r="O43" i="1"/>
  <c r="O45" i="1"/>
  <c r="O47" i="1"/>
  <c r="O49" i="1"/>
  <c r="O51" i="1"/>
  <c r="P44" i="1"/>
  <c r="P46" i="1"/>
  <c r="P48" i="1"/>
  <c r="P50" i="1"/>
  <c r="Q43" i="1"/>
  <c r="Q45" i="1"/>
  <c r="Q47" i="1"/>
  <c r="Q49" i="1"/>
  <c r="Q51" i="1"/>
  <c r="R44" i="1"/>
  <c r="R46" i="1"/>
  <c r="R48" i="1"/>
  <c r="R50" i="1"/>
  <c r="S43" i="1"/>
  <c r="S45" i="1"/>
  <c r="S47" i="1"/>
  <c r="S49" i="1"/>
  <c r="S51" i="1"/>
  <c r="N34" i="5" l="1"/>
  <c r="N33" i="5"/>
  <c r="N36" i="5"/>
  <c r="N35" i="5"/>
  <c r="L37" i="5"/>
  <c r="M33" i="5" s="1"/>
  <c r="M10" i="5" l="1"/>
  <c r="M34" i="5"/>
  <c r="M8" i="5" s="1"/>
  <c r="M35" i="5"/>
  <c r="M11" i="5" s="1"/>
  <c r="M36" i="5"/>
  <c r="M9" i="5" s="1"/>
  <c r="M37" i="5" l="1"/>
</calcChain>
</file>

<file path=xl/comments1.xml><?xml version="1.0" encoding="utf-8"?>
<comments xmlns="http://schemas.openxmlformats.org/spreadsheetml/2006/main">
  <authors>
    <author>OTI User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Which do you prefer to drive?</t>
        </r>
      </text>
    </comment>
    <comment ref="I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J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K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L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M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N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O4" authorId="0" shapeId="0">
      <text>
        <r>
          <rPr>
            <b/>
            <sz val="8"/>
            <color indexed="81"/>
            <rFont val="Tahoma"/>
            <family val="2"/>
          </rPr>
          <t>Which would you prefer to fund?</t>
        </r>
      </text>
    </comment>
    <comment ref="P4" authorId="0" shapeId="0">
      <text>
        <r>
          <rPr>
            <b/>
            <sz val="8"/>
            <color indexed="81"/>
            <rFont val="Tahoma"/>
            <family val="2"/>
          </rPr>
          <t>Rank the following automakers _x000B_according to your preference</t>
        </r>
      </text>
    </comment>
    <comment ref="Q4" authorId="0" shapeId="0">
      <text>
        <r>
          <rPr>
            <b/>
            <sz val="8"/>
            <color indexed="81"/>
            <rFont val="Tahoma"/>
            <family val="2"/>
          </rPr>
          <t>Rank the following non-regional programs per your funding priority</t>
        </r>
      </text>
    </comment>
    <comment ref="R4" authorId="0" shapeId="0">
      <text>
        <r>
          <rPr>
            <b/>
            <sz val="8"/>
            <color indexed="81"/>
            <rFont val="Tahoma"/>
            <family val="2"/>
          </rPr>
          <t>What should be the Broward MPO’s funding priorities? (please rank)</t>
        </r>
      </text>
    </comment>
    <comment ref="S4" authorId="0" shapeId="0">
      <text>
        <r>
          <rPr>
            <b/>
            <sz val="8"/>
            <color indexed="81"/>
            <rFont val="Tahoma"/>
            <family val="2"/>
          </rPr>
          <t>What should be the Broward MPO’s funding priorities? (please rank)</t>
        </r>
      </text>
    </comment>
  </commentList>
</comments>
</file>

<file path=xl/sharedStrings.xml><?xml version="1.0" encoding="utf-8"?>
<sst xmlns="http://schemas.openxmlformats.org/spreadsheetml/2006/main" count="740" uniqueCount="232">
  <si>
    <t>Participant #</t>
  </si>
  <si>
    <t>First Name</t>
  </si>
  <si>
    <t>Last Name</t>
  </si>
  <si>
    <t>Login ID</t>
  </si>
  <si>
    <t>Weight</t>
  </si>
  <si>
    <t>Handicap</t>
  </si>
  <si>
    <t>Keypad ID</t>
  </si>
  <si>
    <t>Presentation-2040LRTP-FinacialResources-FINAL  ARS.pptx (Financial Resources Workshop Broward MPO Board 11/21/2013 9:30:17 AM)</t>
  </si>
  <si>
    <t>KEYPAD</t>
  </si>
  <si>
    <t>2</t>
  </si>
  <si>
    <t>Base: 1, Keypad: 2</t>
  </si>
  <si>
    <t>1</t>
  </si>
  <si>
    <t>1,3,2,4</t>
  </si>
  <si>
    <t>2,4,3,1</t>
  </si>
  <si>
    <t>2,1,3</t>
  </si>
  <si>
    <t>2,3,1</t>
  </si>
  <si>
    <t>3</t>
  </si>
  <si>
    <t>Base: 1, Keypad: 3</t>
  </si>
  <si>
    <t>4,2,3,1</t>
  </si>
  <si>
    <t>1,2,4,3</t>
  </si>
  <si>
    <t>1,2,3</t>
  </si>
  <si>
    <t>5</t>
  </si>
  <si>
    <t>Base: 1, Keypad: 5</t>
  </si>
  <si>
    <t>3,2,1,4</t>
  </si>
  <si>
    <t>2,1,4,3</t>
  </si>
  <si>
    <t>6</t>
  </si>
  <si>
    <t>Base: 1, Keypad: 6</t>
  </si>
  <si>
    <t>2,3,1,4</t>
  </si>
  <si>
    <t>8</t>
  </si>
  <si>
    <t>Base: 1, Keypad: 8</t>
  </si>
  <si>
    <t>4,3,1,2</t>
  </si>
  <si>
    <t>3,1,2</t>
  </si>
  <si>
    <t>9</t>
  </si>
  <si>
    <t>Base: 1, Keypad: 9</t>
  </si>
  <si>
    <t>4</t>
  </si>
  <si>
    <t>10</t>
  </si>
  <si>
    <t>Base: 1, Keypad: 10</t>
  </si>
  <si>
    <t>3,2,1</t>
  </si>
  <si>
    <t>11</t>
  </si>
  <si>
    <t>Base: 1, Keypad: 11</t>
  </si>
  <si>
    <t>2,1,3,4</t>
  </si>
  <si>
    <t>13</t>
  </si>
  <si>
    <t>Base: 1, Keypad: 13</t>
  </si>
  <si>
    <t>14</t>
  </si>
  <si>
    <t>Base: 1, Keypad: 14</t>
  </si>
  <si>
    <t>15</t>
  </si>
  <si>
    <t>Base: 1, Keypad: 15</t>
  </si>
  <si>
    <t>4,3,2,1</t>
  </si>
  <si>
    <t>16</t>
  </si>
  <si>
    <t>Base: 1, Keypad: 16</t>
  </si>
  <si>
    <t>17</t>
  </si>
  <si>
    <t>Base: 1, Keypad: 17</t>
  </si>
  <si>
    <t>18</t>
  </si>
  <si>
    <t>Base: 1, Keypad: 18</t>
  </si>
  <si>
    <t>19</t>
  </si>
  <si>
    <t>Base: 1, Keypad: 19</t>
  </si>
  <si>
    <t>20</t>
  </si>
  <si>
    <t>Base: 1, Keypad: 20</t>
  </si>
  <si>
    <t>4,2,1,3</t>
  </si>
  <si>
    <t>21</t>
  </si>
  <si>
    <t>Base: 1, Keypad: 21</t>
  </si>
  <si>
    <t>3,4,2,1</t>
  </si>
  <si>
    <t>22</t>
  </si>
  <si>
    <t>Base: 1, Keypad: 22</t>
  </si>
  <si>
    <t>3,1,2,4</t>
  </si>
  <si>
    <t>23</t>
  </si>
  <si>
    <t>Base: 1, Keypad: 23</t>
  </si>
  <si>
    <t>24</t>
  </si>
  <si>
    <t>Base: 1, Keypad: 24</t>
  </si>
  <si>
    <t>1,4,3,2</t>
  </si>
  <si>
    <t>26</t>
  </si>
  <si>
    <t>Base: 1, Keypad: 26</t>
  </si>
  <si>
    <t>1,2,3,4</t>
  </si>
  <si>
    <t>1,3,2</t>
  </si>
  <si>
    <t>28</t>
  </si>
  <si>
    <t>Base: 1, Keypad: 28</t>
  </si>
  <si>
    <t>31</t>
  </si>
  <si>
    <t>Base: 1, Keypad: 31</t>
  </si>
  <si>
    <t>Counts</t>
  </si>
  <si>
    <t>Total 0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</si>
  <si>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</si>
  <si>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</si>
  <si>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</si>
  <si>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</si>
  <si>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</si>
  <si>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</si>
  <si>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</si>
  <si>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</si>
  <si>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</si>
  <si>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</si>
  <si>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Votes</t>
  </si>
  <si>
    <t>Percentages</t>
  </si>
  <si>
    <t>% 0</t>
  </si>
  <si>
    <t>% 1</t>
  </si>
  <si>
    <t>% 2</t>
  </si>
  <si>
    <t>% 3</t>
  </si>
  <si>
    <t>% 4</t>
  </si>
  <si>
    <t>% 5</t>
  </si>
  <si>
    <t>% 6</t>
  </si>
  <si>
    <t>% 7</t>
  </si>
  <si>
    <t>% 8</t>
  </si>
  <si>
    <t>% 9</t>
  </si>
  <si>
    <t>% 10</t>
  </si>
  <si>
    <t>Question Context</t>
  </si>
  <si>
    <t>Reports/Sessions Included</t>
  </si>
  <si>
    <t>Presentation-2040LRTP-FinacialResources-FINAL  ARS.pptx</t>
  </si>
  <si>
    <t xml:space="preserve">  Financial Resources Workshop Broward MPO Board 11/21/2013 9:30:17 AM</t>
  </si>
  <si>
    <t>Date Printed</t>
  </si>
  <si>
    <t>Questions</t>
  </si>
  <si>
    <t>Slide #</t>
  </si>
  <si>
    <t>Question Prompt</t>
  </si>
  <si>
    <t>Question Alias</t>
  </si>
  <si>
    <t>Choice</t>
  </si>
  <si>
    <t>Choice Text</t>
  </si>
  <si>
    <t>Choice Alias</t>
  </si>
  <si>
    <t>Correct</t>
  </si>
  <si>
    <t>Which do you prefer to drive?</t>
  </si>
  <si>
    <t>Car</t>
  </si>
  <si>
    <t>Truck</t>
  </si>
  <si>
    <t>Which would you prefer to fund?</t>
  </si>
  <si>
    <t>Enhanced existing bus system (e.g., more frequent)</t>
  </si>
  <si>
    <t>Enhanced existing bus system (e.</t>
  </si>
  <si>
    <t>Fixed guideway (e.g., WAVE expansion, BRT)</t>
  </si>
  <si>
    <t>Fixed guideway (e.g., WAVE expan</t>
  </si>
  <si>
    <t>Additional community shuttles</t>
  </si>
  <si>
    <t>Enhanced existing bus system (e.g. more frequent)</t>
  </si>
  <si>
    <t>Enhanced existing Tri-Rail service</t>
  </si>
  <si>
    <t>Enhanced existing Tri-Rail servi</t>
  </si>
  <si>
    <t>Tri-Rail Coastal Link facilities</t>
  </si>
  <si>
    <t>Expanded regional express bus system</t>
  </si>
  <si>
    <t>Expanded regional express bus sy</t>
  </si>
  <si>
    <t>Regional freight infrastructure (Tri-county and beyond)</t>
  </si>
  <si>
    <t xml:space="preserve">Regional freight infrastructure </t>
  </si>
  <si>
    <t>Local freight infrastructure (Broward specific)</t>
  </si>
  <si>
    <t>Local freight infrastructure (Br</t>
  </si>
  <si>
    <t>Rank the following automakers _x000B_according to your preference</t>
  </si>
  <si>
    <t>Rank the following automakers according</t>
  </si>
  <si>
    <t>Chevy</t>
  </si>
  <si>
    <t>Ford</t>
  </si>
  <si>
    <t>Dodge</t>
  </si>
  <si>
    <t>Tesla</t>
  </si>
  <si>
    <t>Toyota</t>
  </si>
  <si>
    <t>Rank the following non-regional programs per your funding priority</t>
  </si>
  <si>
    <t>Complete Streets (e.g., bicycle, pedestrian)</t>
  </si>
  <si>
    <t>Safety &amp; Security (e.g., traffic calming, safe routes)</t>
  </si>
  <si>
    <t>Sustainability Initiatives (e.g., mobility hub, quiet zone)</t>
  </si>
  <si>
    <t>Technology Advancement (e.g., signalization, TSM&amp;O)</t>
  </si>
  <si>
    <t>What should be the Broward MPO’s funding priorities? (please rank)</t>
  </si>
  <si>
    <t>Q #</t>
  </si>
  <si>
    <t>Response Count</t>
  </si>
  <si>
    <t>Response Pct</t>
  </si>
  <si>
    <t>N</t>
  </si>
  <si>
    <t>Consolidated Question Analysis Report</t>
  </si>
  <si>
    <t>Commitment 2040 - Interactive Polling Results</t>
  </si>
  <si>
    <t>S1</t>
  </si>
  <si>
    <t>S2</t>
  </si>
  <si>
    <t>Rank the following automakers according to your preference</t>
  </si>
  <si>
    <t>Participant Data by Session</t>
  </si>
  <si>
    <t>Q1</t>
  </si>
  <si>
    <t>Q3</t>
  </si>
  <si>
    <t>Q2</t>
  </si>
  <si>
    <t>Q4</t>
  </si>
  <si>
    <t>Q5</t>
  </si>
  <si>
    <t>Q6</t>
  </si>
  <si>
    <t>Q7</t>
  </si>
  <si>
    <t>Q8</t>
  </si>
  <si>
    <t>Q9</t>
  </si>
  <si>
    <t>Q10</t>
  </si>
  <si>
    <t>Fixed guideway</t>
  </si>
  <si>
    <t>1st</t>
  </si>
  <si>
    <t>2nd</t>
  </si>
  <si>
    <t>3rd</t>
  </si>
  <si>
    <t>4th</t>
  </si>
  <si>
    <t>SUM</t>
  </si>
  <si>
    <t>RANK</t>
  </si>
  <si>
    <t>Keypad No.</t>
  </si>
  <si>
    <t>Keypad Data</t>
  </si>
  <si>
    <t>Option</t>
  </si>
  <si>
    <t>RANK COUNT</t>
  </si>
  <si>
    <t>VALUE</t>
  </si>
  <si>
    <t>RANK VALUE (Count * Value)</t>
  </si>
  <si>
    <t>Legend</t>
  </si>
  <si>
    <t>OPTION RANK</t>
  </si>
  <si>
    <t>Commitment 2040 - Question 1 Interactive Polling Analysis</t>
  </si>
  <si>
    <t>Rank the following non-regional programs per your funding priority?</t>
  </si>
  <si>
    <t>Rank</t>
  </si>
  <si>
    <t>Option 1</t>
  </si>
  <si>
    <t>Option 2</t>
  </si>
  <si>
    <t>Option 3</t>
  </si>
  <si>
    <t>Option 4</t>
  </si>
  <si>
    <t>PROGRAM</t>
  </si>
  <si>
    <t>Table 2. Summary of Results</t>
  </si>
  <si>
    <t>Table 1. Raw Data and Analysis</t>
  </si>
  <si>
    <t>ALLOCATION TARGET</t>
  </si>
  <si>
    <t>TARGET</t>
  </si>
  <si>
    <t xml:space="preserve">Complete Streets </t>
  </si>
  <si>
    <t>(e.g., bicycle, pedestrian, transit facilities and amenities)</t>
  </si>
  <si>
    <t xml:space="preserve">Safety &amp; Security </t>
  </si>
  <si>
    <t>(e.g., education, intersection improvements, traffic calming, safe routes to schools)</t>
  </si>
  <si>
    <t xml:space="preserve">Sustainability Initiatives </t>
  </si>
  <si>
    <t>(e.g., mobility hubs, greenways, quiet zones)</t>
  </si>
  <si>
    <t xml:space="preserve">Technology Advancement </t>
  </si>
  <si>
    <t>(e.g., signalization, TSM&amp;O, TSP, ITS)</t>
  </si>
  <si>
    <t>Commitment 2040 - Question 5 Interactive Polling Analysis</t>
  </si>
  <si>
    <t>Enhanced existing bus systems</t>
  </si>
  <si>
    <t>FUNDING PRIORITY</t>
  </si>
  <si>
    <t>Commitment 2040 - Question 9 Interactive Polling Analysis</t>
  </si>
  <si>
    <t>Enhance existing Tri-Rail service</t>
  </si>
  <si>
    <t>Bus</t>
  </si>
  <si>
    <t>Fixed</t>
  </si>
  <si>
    <t>Shuttle</t>
  </si>
  <si>
    <t>COUNT</t>
  </si>
  <si>
    <t>Table 2. Response Key</t>
  </si>
  <si>
    <t>Table 3. Summary of Results</t>
  </si>
  <si>
    <t>Enhanced existing bus system</t>
  </si>
  <si>
    <t>RESPONSE</t>
  </si>
  <si>
    <t>COUNT/PERCENT</t>
  </si>
  <si>
    <t>TOTALS</t>
  </si>
  <si>
    <t>PREFERENCE</t>
  </si>
  <si>
    <t>Tri-Rail</t>
  </si>
  <si>
    <t>Coastal</t>
  </si>
  <si>
    <t>Tri-Rail Coastal Link facilties</t>
  </si>
  <si>
    <r>
      <t xml:space="preserve">Which would </t>
    </r>
    <r>
      <rPr>
        <u/>
        <sz val="12"/>
        <color theme="1"/>
        <rFont val="Calibri"/>
        <family val="2"/>
        <scheme val="minor"/>
      </rPr>
      <t>you</t>
    </r>
    <r>
      <rPr>
        <sz val="12"/>
        <color theme="1"/>
        <rFont val="Calibri"/>
        <family val="2"/>
        <scheme val="minor"/>
      </rPr>
      <t xml:space="preserve"> prefer to fund?</t>
    </r>
  </si>
  <si>
    <t>PREFERENCES</t>
  </si>
  <si>
    <t xml:space="preserve">Enhanced existing bus system </t>
  </si>
  <si>
    <t>Labels</t>
  </si>
  <si>
    <t>Regional freight infrastructure</t>
  </si>
  <si>
    <t>Local freight infrastructure</t>
  </si>
  <si>
    <r>
      <t xml:space="preserve">What should be the </t>
    </r>
    <r>
      <rPr>
        <u/>
        <sz val="12"/>
        <color theme="1"/>
        <rFont val="Calibri"/>
        <family val="2"/>
        <scheme val="minor"/>
      </rPr>
      <t>Broward MPO's</t>
    </r>
    <r>
      <rPr>
        <sz val="12"/>
        <color theme="1"/>
        <rFont val="Calibri"/>
        <family val="2"/>
        <scheme val="minor"/>
      </rPr>
      <t xml:space="preserve"> funding priorities?</t>
    </r>
  </si>
  <si>
    <t>WEIGHT</t>
  </si>
  <si>
    <t>Commitment 2040 - Preference Analysis (Questions 2, 3, and 4) Interactive Polling Results</t>
  </si>
  <si>
    <t>Commitment 2040 - Preference Analysis (Questions 6, 7, and 8) Interactive Polling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</si>
</sst>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54A4"/>
        <bgColor indexed="64"/>
      </patternFill>
    </fill>
    <fill>
      <patternFill patternType="solid">
        <fgColor rgb="FF009DDC"/>
        <bgColor indexed="64"/>
      </patternFill>
    </fill>
    <fill>
      <patternFill patternType="solid">
        <fgColor rgb="FFB9E0F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wrapText="1"/>
    </xf>
    <xf numFmtId="0" fontId="5" fillId="0" borderId="1" xfId="0" quotePrefix="1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4" xfId="0" quotePrefix="1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2" xfId="0" quotePrefix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3" fillId="2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0" fillId="0" borderId="17" xfId="0" applyBorder="1"/>
    <xf numFmtId="0" fontId="5" fillId="0" borderId="12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0" borderId="18" xfId="0" applyBorder="1"/>
    <xf numFmtId="0" fontId="0" fillId="0" borderId="16" xfId="0" applyBorder="1"/>
    <xf numFmtId="0" fontId="5" fillId="0" borderId="9" xfId="0" applyFont="1" applyBorder="1" applyAlignment="1">
      <alignment horizontal="center" wrapText="1"/>
    </xf>
    <xf numFmtId="0" fontId="5" fillId="0" borderId="9" xfId="0" quotePrefix="1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wrapText="1"/>
    </xf>
    <xf numFmtId="0" fontId="0" fillId="0" borderId="0" xfId="0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7" fillId="0" borderId="1" xfId="0" applyFont="1" applyBorder="1"/>
    <xf numFmtId="0" fontId="7" fillId="0" borderId="1" xfId="0" quotePrefix="1" applyFont="1" applyBorder="1"/>
    <xf numFmtId="0" fontId="10" fillId="5" borderId="1" xfId="0" applyFont="1" applyFill="1" applyBorder="1"/>
    <xf numFmtId="0" fontId="10" fillId="5" borderId="1" xfId="0" quotePrefix="1" applyFont="1" applyFill="1" applyBorder="1"/>
    <xf numFmtId="0" fontId="7" fillId="0" borderId="0" xfId="0" applyFont="1"/>
    <xf numFmtId="0" fontId="6" fillId="0" borderId="0" xfId="0" applyFont="1" applyAlignment="1"/>
    <xf numFmtId="0" fontId="6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6" fillId="0" borderId="6" xfId="0" applyFont="1" applyBorder="1" applyAlignment="1"/>
    <xf numFmtId="0" fontId="7" fillId="0" borderId="1" xfId="0" applyFont="1" applyBorder="1" applyAlignment="1"/>
    <xf numFmtId="0" fontId="7" fillId="0" borderId="7" xfId="0" applyFont="1" applyBorder="1" applyAlignment="1"/>
    <xf numFmtId="0" fontId="6" fillId="0" borderId="11" xfId="0" applyFont="1" applyBorder="1" applyAlignment="1"/>
    <xf numFmtId="0" fontId="7" fillId="0" borderId="2" xfId="0" applyFont="1" applyBorder="1" applyAlignment="1"/>
    <xf numFmtId="0" fontId="7" fillId="0" borderId="12" xfId="0" applyFont="1" applyBorder="1" applyAlignment="1"/>
    <xf numFmtId="0" fontId="6" fillId="0" borderId="3" xfId="0" quotePrefix="1" applyFont="1" applyBorder="1" applyAlignment="1"/>
    <xf numFmtId="164" fontId="7" fillId="0" borderId="4" xfId="1" applyNumberFormat="1" applyFont="1" applyBorder="1" applyAlignment="1"/>
    <xf numFmtId="164" fontId="7" fillId="0" borderId="5" xfId="1" applyNumberFormat="1" applyFont="1" applyBorder="1" applyAlignment="1"/>
    <xf numFmtId="0" fontId="6" fillId="0" borderId="6" xfId="0" quotePrefix="1" applyFont="1" applyBorder="1" applyAlignment="1"/>
    <xf numFmtId="164" fontId="7" fillId="0" borderId="1" xfId="1" applyNumberFormat="1" applyFont="1" applyBorder="1" applyAlignment="1"/>
    <xf numFmtId="164" fontId="7" fillId="0" borderId="7" xfId="1" applyNumberFormat="1" applyFont="1" applyBorder="1" applyAlignment="1"/>
    <xf numFmtId="0" fontId="6" fillId="0" borderId="8" xfId="0" quotePrefix="1" applyFont="1" applyBorder="1" applyAlignment="1"/>
    <xf numFmtId="164" fontId="7" fillId="0" borderId="9" xfId="1" applyNumberFormat="1" applyFont="1" applyBorder="1" applyAlignment="1"/>
    <xf numFmtId="164" fontId="7" fillId="0" borderId="10" xfId="1" applyNumberFormat="1" applyFont="1" applyBorder="1" applyAlignment="1"/>
    <xf numFmtId="0" fontId="11" fillId="0" borderId="1" xfId="0" applyFont="1" applyFill="1" applyBorder="1"/>
    <xf numFmtId="0" fontId="11" fillId="0" borderId="1" xfId="0" quotePrefix="1" applyFont="1" applyFill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3" fillId="7" borderId="3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7" fontId="7" fillId="5" borderId="0" xfId="0" applyNumberFormat="1" applyFont="1" applyFill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37" fontId="7" fillId="5" borderId="37" xfId="0" applyNumberFormat="1" applyFont="1" applyFill="1" applyBorder="1" applyAlignment="1">
      <alignment horizontal="center" vertical="center"/>
    </xf>
    <xf numFmtId="0" fontId="7" fillId="0" borderId="37" xfId="0" applyFont="1" applyBorder="1" applyAlignment="1">
      <alignment vertical="center"/>
    </xf>
    <xf numFmtId="0" fontId="7" fillId="0" borderId="37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vertical="center"/>
    </xf>
    <xf numFmtId="0" fontId="14" fillId="7" borderId="37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vertical="center"/>
    </xf>
    <xf numFmtId="0" fontId="14" fillId="6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9" fontId="7" fillId="0" borderId="0" xfId="0" applyNumberFormat="1" applyFont="1" applyBorder="1" applyAlignment="1">
      <alignment vertical="center"/>
    </xf>
    <xf numFmtId="0" fontId="14" fillId="6" borderId="37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9" fontId="7" fillId="0" borderId="37" xfId="0" applyNumberFormat="1" applyFont="1" applyBorder="1" applyAlignment="1">
      <alignment vertical="center"/>
    </xf>
    <xf numFmtId="0" fontId="7" fillId="8" borderId="45" xfId="0" applyFont="1" applyFill="1" applyBorder="1" applyAlignment="1">
      <alignment horizontal="center" vertical="center"/>
    </xf>
    <xf numFmtId="0" fontId="11" fillId="8" borderId="45" xfId="0" applyFont="1" applyFill="1" applyBorder="1" applyAlignment="1">
      <alignment vertical="center"/>
    </xf>
    <xf numFmtId="0" fontId="15" fillId="8" borderId="45" xfId="0" applyFont="1" applyFill="1" applyBorder="1" applyAlignment="1">
      <alignment horizontal="right" vertical="center"/>
    </xf>
    <xf numFmtId="0" fontId="11" fillId="8" borderId="45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vertical="center"/>
    </xf>
    <xf numFmtId="0" fontId="7" fillId="9" borderId="16" xfId="0" applyFont="1" applyFill="1" applyBorder="1" applyAlignment="1">
      <alignment horizontal="center" vertical="center"/>
    </xf>
    <xf numFmtId="0" fontId="7" fillId="9" borderId="16" xfId="0" applyFont="1" applyFill="1" applyBorder="1" applyAlignment="1">
      <alignment vertical="center"/>
    </xf>
    <xf numFmtId="0" fontId="7" fillId="9" borderId="33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7" fontId="7" fillId="0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37" fontId="7" fillId="0" borderId="37" xfId="0" applyNumberFormat="1" applyFont="1" applyFill="1" applyBorder="1" applyAlignment="1">
      <alignment horizontal="center" vertical="center"/>
    </xf>
    <xf numFmtId="9" fontId="11" fillId="8" borderId="45" xfId="0" applyNumberFormat="1" applyFont="1" applyFill="1" applyBorder="1" applyAlignment="1">
      <alignment vertical="center"/>
    </xf>
    <xf numFmtId="0" fontId="13" fillId="7" borderId="1" xfId="0" applyFont="1" applyFill="1" applyBorder="1" applyAlignment="1"/>
    <xf numFmtId="0" fontId="13" fillId="7" borderId="1" xfId="0" applyFont="1" applyFill="1" applyBorder="1" applyAlignment="1">
      <alignment horizontal="center"/>
    </xf>
    <xf numFmtId="0" fontId="6" fillId="8" borderId="13" xfId="0" applyFont="1" applyFill="1" applyBorder="1" applyAlignment="1"/>
    <xf numFmtId="0" fontId="7" fillId="8" borderId="14" xfId="0" applyFont="1" applyFill="1" applyBorder="1" applyAlignment="1"/>
    <xf numFmtId="0" fontId="7" fillId="8" borderId="15" xfId="0" applyFont="1" applyFill="1" applyBorder="1" applyAlignment="1"/>
    <xf numFmtId="0" fontId="12" fillId="7" borderId="0" xfId="0" applyFont="1" applyFill="1" applyAlignment="1"/>
    <xf numFmtId="0" fontId="16" fillId="7" borderId="13" xfId="0" applyFont="1" applyFill="1" applyBorder="1" applyAlignment="1"/>
    <xf numFmtId="0" fontId="16" fillId="7" borderId="14" xfId="0" applyFont="1" applyFill="1" applyBorder="1" applyAlignment="1"/>
    <xf numFmtId="0" fontId="16" fillId="7" borderId="15" xfId="0" applyFont="1" applyFill="1" applyBorder="1" applyAlignment="1"/>
    <xf numFmtId="9" fontId="7" fillId="0" borderId="0" xfId="0" applyNumberFormat="1" applyFont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7" borderId="3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9" fontId="7" fillId="0" borderId="0" xfId="0" applyNumberFormat="1" applyFont="1" applyAlignment="1">
      <alignment vertical="center"/>
    </xf>
    <xf numFmtId="0" fontId="7" fillId="5" borderId="0" xfId="0" applyFont="1" applyFill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vertical="center"/>
    </xf>
    <xf numFmtId="9" fontId="7" fillId="0" borderId="16" xfId="0" applyNumberFormat="1" applyFont="1" applyBorder="1" applyAlignment="1">
      <alignment horizontal="center" vertical="center"/>
    </xf>
    <xf numFmtId="9" fontId="7" fillId="0" borderId="16" xfId="0" applyNumberFormat="1" applyFont="1" applyBorder="1" applyAlignment="1">
      <alignment vertical="center"/>
    </xf>
    <xf numFmtId="0" fontId="13" fillId="7" borderId="37" xfId="0" applyFont="1" applyFill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quotePrefix="1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/>
    </xf>
    <xf numFmtId="164" fontId="7" fillId="3" borderId="27" xfId="1" applyNumberFormat="1" applyFont="1" applyFill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quotePrefix="1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164" fontId="7" fillId="3" borderId="31" xfId="1" applyNumberFormat="1" applyFont="1" applyFill="1" applyBorder="1" applyAlignment="1">
      <alignment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right" vertical="center"/>
    </xf>
    <xf numFmtId="0" fontId="7" fillId="3" borderId="33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0" fontId="6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/>
    </xf>
    <xf numFmtId="0" fontId="7" fillId="3" borderId="38" xfId="0" applyFont="1" applyFill="1" applyBorder="1" applyAlignment="1">
      <alignment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41" xfId="0" quotePrefix="1" applyFont="1" applyFill="1" applyBorder="1" applyAlignment="1">
      <alignment vertical="center" wrapText="1"/>
    </xf>
    <xf numFmtId="0" fontId="7" fillId="3" borderId="40" xfId="0" applyFont="1" applyFill="1" applyBorder="1" applyAlignment="1">
      <alignment vertical="center"/>
    </xf>
    <xf numFmtId="164" fontId="7" fillId="3" borderId="42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7" fillId="3" borderId="0" xfId="1" applyNumberFormat="1" applyFont="1" applyFill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0" fontId="13" fillId="7" borderId="22" xfId="0" applyFont="1" applyFill="1" applyBorder="1" applyAlignment="1">
      <alignment horizontal="center" vertical="center" wrapText="1"/>
    </xf>
    <xf numFmtId="0" fontId="0" fillId="0" borderId="37" xfId="0" applyBorder="1" applyAlignment="1">
      <alignment vertical="center"/>
    </xf>
    <xf numFmtId="9" fontId="0" fillId="0" borderId="0" xfId="0" applyNumberFormat="1" applyAlignment="1">
      <alignment vertical="center"/>
    </xf>
    <xf numFmtId="9" fontId="0" fillId="0" borderId="37" xfId="0" applyNumberFormat="1" applyBorder="1" applyAlignment="1">
      <alignment vertical="center"/>
    </xf>
    <xf numFmtId="9" fontId="0" fillId="0" borderId="46" xfId="0" applyNumberFormat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6" fillId="9" borderId="1" xfId="0" applyFont="1" applyFill="1" applyBorder="1" applyAlignment="1"/>
    <xf numFmtId="0" fontId="7" fillId="9" borderId="1" xfId="0" applyFont="1" applyFill="1" applyBorder="1" applyAlignment="1"/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/>
    <xf numFmtId="22" fontId="0" fillId="0" borderId="0" xfId="0" applyNumberFormat="1" applyAlignment="1">
      <alignment horizontal="left"/>
    </xf>
    <xf numFmtId="0" fontId="6" fillId="9" borderId="16" xfId="0" applyFont="1" applyFill="1" applyBorder="1" applyAlignment="1">
      <alignment horizontal="right" vertical="center"/>
    </xf>
    <xf numFmtId="0" fontId="6" fillId="8" borderId="45" xfId="0" applyFont="1" applyFill="1" applyBorder="1" applyAlignment="1">
      <alignment horizontal="right" vertical="center"/>
    </xf>
    <xf numFmtId="0" fontId="13" fillId="7" borderId="44" xfId="0" applyFont="1" applyFill="1" applyBorder="1" applyAlignment="1">
      <alignment horizontal="center" vertical="center"/>
    </xf>
    <xf numFmtId="0" fontId="13" fillId="7" borderId="43" xfId="0" applyFont="1" applyFill="1" applyBorder="1" applyAlignment="1">
      <alignment horizontal="center" vertical="center" wrapText="1"/>
    </xf>
    <xf numFmtId="0" fontId="13" fillId="7" borderId="37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7" fontId="13" fillId="7" borderId="47" xfId="0" applyNumberFormat="1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7" borderId="46" xfId="0" applyFont="1" applyFill="1" applyBorder="1" applyAlignment="1">
      <alignment horizontal="center" vertical="center"/>
    </xf>
    <xf numFmtId="0" fontId="13" fillId="7" borderId="37" xfId="0" applyFont="1" applyFill="1" applyBorder="1" applyAlignment="1">
      <alignment horizontal="center" vertical="center"/>
    </xf>
    <xf numFmtId="0" fontId="13" fillId="7" borderId="47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3" fillId="7" borderId="43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/>
    </xf>
    <xf numFmtId="0" fontId="17" fillId="7" borderId="43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54A4"/>
      <color rgb="FF009DDC"/>
      <color rgb="FFB9E0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4.xml"/><Relationship Id="rId17" Type="http://schemas.openxmlformats.org/officeDocument/2006/relationships/chartsheet" Target="chartsheets/sheet9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8.xml"/><Relationship Id="rId20" Type="http://schemas.openxmlformats.org/officeDocument/2006/relationships/chartsheet" Target="chartsheets/sheet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7.xml"/><Relationship Id="rId23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19" Type="http://schemas.openxmlformats.org/officeDocument/2006/relationships/chartsheet" Target="chartsheets/sheet11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chartsheet" Target="chartsheets/sheet6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</a:t>
            </a:r>
            <a:r>
              <a:rPr lang="en-US" baseline="0"/>
              <a:t> - Program Funding Targets per Board Guidance</a:t>
            </a:r>
          </a:p>
          <a:p>
            <a:pPr>
              <a:defRPr/>
            </a:pPr>
            <a:r>
              <a:rPr lang="en-US" sz="1100" b="0" baseline="0"/>
              <a:t>Question 1: Rank the following non-regional programs per </a:t>
            </a:r>
            <a:r>
              <a:rPr lang="en-US" sz="1100" b="0" u="sng" baseline="0"/>
              <a:t>your</a:t>
            </a:r>
            <a:r>
              <a:rPr lang="en-US" sz="1100" b="0" baseline="0"/>
              <a:t> funding priority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'Analysis-Q1'!$J$8:$J$11</c:f>
              <c:strCache>
                <c:ptCount val="4"/>
                <c:pt idx="0">
                  <c:v>Safety &amp; Security </c:v>
                </c:pt>
                <c:pt idx="1">
                  <c:v>Technology Advancement </c:v>
                </c:pt>
                <c:pt idx="2">
                  <c:v>Complete Streets </c:v>
                </c:pt>
                <c:pt idx="3">
                  <c:v>Sustainability Initiatives </c:v>
                </c:pt>
              </c:strCache>
            </c:strRef>
          </c:cat>
          <c:val>
            <c:numRef>
              <c:f>'Analysis-Q1'!$M$8:$M$11</c:f>
              <c:numCache>
                <c:formatCode>0%</c:formatCode>
                <c:ptCount val="4"/>
                <c:pt idx="0">
                  <c:v>0.29411764705882354</c:v>
                </c:pt>
                <c:pt idx="1">
                  <c:v>0.26470588235294118</c:v>
                </c:pt>
                <c:pt idx="2">
                  <c:v>0.24705882352941178</c:v>
                </c:pt>
                <c:pt idx="3">
                  <c:v>0.19411764705882353</c:v>
                </c:pt>
              </c:numCache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'Analysis-Q1'!$J$8:$J$11</c:f>
              <c:strCache>
                <c:ptCount val="4"/>
                <c:pt idx="0">
                  <c:v>Safety &amp; Security </c:v>
                </c:pt>
                <c:pt idx="1">
                  <c:v>Technology Advancement </c:v>
                </c:pt>
                <c:pt idx="2">
                  <c:v>Complete Streets </c:v>
                </c:pt>
                <c:pt idx="3">
                  <c:v>Sustainability Initiatives </c:v>
                </c:pt>
              </c:strCache>
            </c:strRef>
          </c:cat>
          <c:val>
            <c:numRef>
              <c:f>'Analysis-Q1'!$N$8:$N$11</c:f>
              <c:numCache>
                <c:formatCode>0%</c:formatCode>
                <c:ptCount val="4"/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Board</a:t>
            </a:r>
            <a:r>
              <a:rPr lang="en-US" baseline="0"/>
              <a:t> Preferences for Funding Regional Systems</a:t>
            </a:r>
          </a:p>
          <a:p>
            <a:pPr>
              <a:defRPr/>
            </a:pPr>
            <a:r>
              <a:rPr lang="en-US" sz="1100" b="0" baseline="0"/>
              <a:t>Preference Analysis (Questions 6, 7 and 8):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'Analysis-Q6thru8'!$N$14:$N$16</c:f>
              <c:strCache>
                <c:ptCount val="3"/>
                <c:pt idx="0">
                  <c:v>Expanded regional express bus system</c:v>
                </c:pt>
                <c:pt idx="1">
                  <c:v>Tri-Rail Coastal Link facilties</c:v>
                </c:pt>
                <c:pt idx="2">
                  <c:v>Enhanced existing Tri-Rail service</c:v>
                </c:pt>
              </c:strCache>
            </c:strRef>
          </c:cat>
          <c:val>
            <c:numRef>
              <c:f>'Analysis-Q6thru8'!$P$14:$P$16</c:f>
              <c:numCache>
                <c:formatCode>0%</c:formatCode>
                <c:ptCount val="3"/>
                <c:pt idx="0">
                  <c:v>0.47368421052631576</c:v>
                </c:pt>
                <c:pt idx="1">
                  <c:v>0.36842105263157893</c:v>
                </c:pt>
                <c:pt idx="2">
                  <c:v>0.15789473684210525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</a:t>
            </a:r>
            <a:r>
              <a:rPr lang="en-US" baseline="0"/>
              <a:t> 2040 - Board Priorities for Funding Regional Systems</a:t>
            </a:r>
          </a:p>
          <a:p>
            <a:pPr>
              <a:defRPr/>
            </a:pPr>
            <a:r>
              <a:rPr lang="en-US" sz="1100" b="0" baseline="0"/>
              <a:t>Question 9: What should be the </a:t>
            </a:r>
            <a:r>
              <a:rPr lang="en-US" sz="1100" b="0" u="sng" baseline="0"/>
              <a:t>Broward MPO's </a:t>
            </a:r>
            <a:r>
              <a:rPr lang="en-US" sz="1100" b="0" baseline="0"/>
              <a:t>funding priorities?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'Analysis-Q9'!$H$8:$H$10</c:f>
              <c:strCache>
                <c:ptCount val="3"/>
                <c:pt idx="0">
                  <c:v>Tri-Rail Coastal Link facilities</c:v>
                </c:pt>
                <c:pt idx="1">
                  <c:v>Expanded regional express bus system</c:v>
                </c:pt>
                <c:pt idx="2">
                  <c:v>Enhance existing Tri-Rail service</c:v>
                </c:pt>
              </c:strCache>
            </c:strRef>
          </c:cat>
          <c:val>
            <c:numRef>
              <c:f>'Analysis-Q9'!$L$8:$L$10</c:f>
              <c:numCache>
                <c:formatCode>0%</c:formatCode>
                <c:ptCount val="3"/>
                <c:pt idx="0">
                  <c:v>0.39166666666666666</c:v>
                </c:pt>
                <c:pt idx="1">
                  <c:v>0.375</c:v>
                </c:pt>
                <c:pt idx="2">
                  <c:v>0.23333333333333334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</a:t>
            </a:r>
            <a:r>
              <a:rPr lang="en-US" baseline="0"/>
              <a:t> 2040 - Board </a:t>
            </a:r>
            <a:r>
              <a:rPr lang="en-US" sz="1800" b="1" i="0" u="none" strike="noStrike" baseline="0">
                <a:effectLst/>
              </a:rPr>
              <a:t>Preferences</a:t>
            </a:r>
            <a:r>
              <a:rPr lang="en-US" baseline="0"/>
              <a:t> on Funding Freight Projects</a:t>
            </a:r>
          </a:p>
          <a:p>
            <a:pPr>
              <a:defRPr/>
            </a:pPr>
            <a:r>
              <a:rPr lang="en-US" sz="1100" b="0" baseline="0"/>
              <a:t>Question 10: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'Data-InteractivePolling'!$I$56:$I$57</c:f>
              <c:strCache>
                <c:ptCount val="2"/>
                <c:pt idx="0">
                  <c:v>Regional freight infrastructure</c:v>
                </c:pt>
                <c:pt idx="1">
                  <c:v>Local freight infrastructure</c:v>
                </c:pt>
              </c:strCache>
            </c:strRef>
          </c:cat>
          <c:val>
            <c:numRef>
              <c:f>'Data-InteractivePolling'!$H$56:$H$57</c:f>
              <c:numCache>
                <c:formatCode>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Interactive</a:t>
            </a:r>
            <a:r>
              <a:rPr lang="en-US" baseline="0"/>
              <a:t> Polling Results</a:t>
            </a:r>
          </a:p>
          <a:p>
            <a:pPr>
              <a:defRPr/>
            </a:pPr>
            <a:r>
              <a:rPr lang="en-US" sz="1100" b="0" baseline="0"/>
              <a:t>Question 2: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'Data-InteractivePolling'!$I$22:$I$23</c:f>
              <c:strCache>
                <c:ptCount val="2"/>
                <c:pt idx="0">
                  <c:v>Enhanced existing bus system </c:v>
                </c:pt>
                <c:pt idx="1">
                  <c:v>Fixed guideway</c:v>
                </c:pt>
              </c:strCache>
            </c:strRef>
          </c:cat>
          <c:val>
            <c:numRef>
              <c:f>'Data-InteractivePolling'!$H$22:$H$23</c:f>
              <c:numCache>
                <c:formatCode>0%</c:formatCode>
                <c:ptCount val="2"/>
                <c:pt idx="0">
                  <c:v>0.36842105263157893</c:v>
                </c:pt>
                <c:pt idx="1">
                  <c:v>0.63157894736842102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Interactive Polling Results</a:t>
            </a:r>
          </a:p>
          <a:p>
            <a:pPr>
              <a:defRPr/>
            </a:pPr>
            <a:r>
              <a:rPr lang="en-US" sz="1100" b="0"/>
              <a:t>Question</a:t>
            </a:r>
            <a:r>
              <a:rPr lang="en-US" sz="1100" b="0" baseline="0"/>
              <a:t> 3: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'Data-InteractivePolling'!$I$26:$I$27</c:f>
              <c:strCache>
                <c:ptCount val="2"/>
                <c:pt idx="0">
                  <c:v>Fixed guideway</c:v>
                </c:pt>
                <c:pt idx="1">
                  <c:v>Additional community shuttles</c:v>
                </c:pt>
              </c:strCache>
            </c:strRef>
          </c:cat>
          <c:val>
            <c:numRef>
              <c:f>'Data-InteractivePolling'!$H$26:$H$27</c:f>
              <c:numCache>
                <c:formatCode>0%</c:formatCode>
                <c:ptCount val="2"/>
                <c:pt idx="0">
                  <c:v>0.47368421052631576</c:v>
                </c:pt>
                <c:pt idx="1">
                  <c:v>0.52631578947368418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</a:t>
            </a:r>
            <a:r>
              <a:rPr lang="en-US" baseline="0"/>
              <a:t> 2040 - Interactive Polling Results</a:t>
            </a:r>
          </a:p>
          <a:p>
            <a:pPr>
              <a:defRPr/>
            </a:pPr>
            <a:r>
              <a:rPr lang="en-US" sz="1100" b="0" baseline="0"/>
              <a:t>Question 4: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'Data-InteractivePolling'!$I$30:$I$31</c:f>
              <c:strCache>
                <c:ptCount val="2"/>
                <c:pt idx="0">
                  <c:v>Additional community shuttles</c:v>
                </c:pt>
                <c:pt idx="1">
                  <c:v>Enhanced existing bus system</c:v>
                </c:pt>
              </c:strCache>
            </c:strRef>
          </c:cat>
          <c:val>
            <c:numRef>
              <c:f>'Data-InteractivePolling'!$H$30:$H$31</c:f>
              <c:numCache>
                <c:formatCode>0%</c:formatCode>
                <c:ptCount val="2"/>
                <c:pt idx="0">
                  <c:v>0.65</c:v>
                </c:pt>
                <c:pt idx="1">
                  <c:v>0.35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Board</a:t>
            </a:r>
            <a:r>
              <a:rPr lang="en-US" baseline="0"/>
              <a:t> </a:t>
            </a:r>
            <a:r>
              <a:rPr lang="en-US" sz="1800" b="1" i="0" u="none" strike="noStrike" baseline="0">
                <a:effectLst/>
              </a:rPr>
              <a:t>Preferences</a:t>
            </a:r>
            <a:r>
              <a:rPr lang="en-US" baseline="0"/>
              <a:t> for Funding Broward Systems</a:t>
            </a:r>
            <a:endParaRPr lang="en-US"/>
          </a:p>
          <a:p>
            <a:pPr>
              <a:defRPr/>
            </a:pPr>
            <a:r>
              <a:rPr lang="en-US" sz="1100" b="0"/>
              <a:t>Preference Analysis (Questions</a:t>
            </a:r>
            <a:r>
              <a:rPr lang="en-US" sz="1100" b="0" baseline="0"/>
              <a:t> 2, 3 and 4):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'Analysis-Q2thru4'!$N$14:$N$16</c:f>
              <c:strCache>
                <c:ptCount val="3"/>
                <c:pt idx="0">
                  <c:v>Fixed guideway</c:v>
                </c:pt>
                <c:pt idx="1">
                  <c:v>Additional community shuttles</c:v>
                </c:pt>
                <c:pt idx="2">
                  <c:v>Enhanced existing bus system</c:v>
                </c:pt>
              </c:strCache>
            </c:strRef>
          </c:cat>
          <c:val>
            <c:numRef>
              <c:f>'Analysis-Q2thru4'!$P$14:$P$16</c:f>
              <c:numCache>
                <c:formatCode>0%</c:formatCode>
                <c:ptCount val="3"/>
                <c:pt idx="0">
                  <c:v>0.44444444444444442</c:v>
                </c:pt>
                <c:pt idx="1">
                  <c:v>0.33333333333333331</c:v>
                </c:pt>
                <c:pt idx="2">
                  <c:v>0.22222222222222221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</a:t>
            </a:r>
            <a:r>
              <a:rPr lang="en-US" baseline="0"/>
              <a:t> Board Priorities for Funding Broward Systems</a:t>
            </a:r>
          </a:p>
          <a:p>
            <a:pPr>
              <a:defRPr/>
            </a:pPr>
            <a:r>
              <a:rPr lang="en-US" sz="1100" b="0" baseline="0"/>
              <a:t>Question 5: What should be the </a:t>
            </a:r>
            <a:r>
              <a:rPr lang="en-US" sz="1100" b="0" u="sng" baseline="0"/>
              <a:t>Broward MPO's</a:t>
            </a:r>
            <a:r>
              <a:rPr lang="en-US" sz="1100" b="0" baseline="0"/>
              <a:t> funding priorities?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'Analysis-Q5'!$I$8:$I$10</c:f>
              <c:strCache>
                <c:ptCount val="3"/>
                <c:pt idx="0">
                  <c:v>Fixed guideway</c:v>
                </c:pt>
                <c:pt idx="1">
                  <c:v>Enhanced existing bus systems</c:v>
                </c:pt>
                <c:pt idx="2">
                  <c:v>Additional community shuttles</c:v>
                </c:pt>
              </c:strCache>
            </c:strRef>
          </c:cat>
          <c:val>
            <c:numRef>
              <c:f>'Analysis-Q5'!$L$8:$L$10</c:f>
              <c:numCache>
                <c:formatCode>0%</c:formatCode>
                <c:ptCount val="3"/>
                <c:pt idx="0">
                  <c:v>0.35964912280701755</c:v>
                </c:pt>
                <c:pt idx="1">
                  <c:v>0.32456140350877194</c:v>
                </c:pt>
                <c:pt idx="2">
                  <c:v>0.31578947368421051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Interactive</a:t>
            </a:r>
            <a:r>
              <a:rPr lang="en-US" baseline="0"/>
              <a:t> Polling Results</a:t>
            </a:r>
          </a:p>
          <a:p>
            <a:pPr>
              <a:defRPr/>
            </a:pPr>
            <a:r>
              <a:rPr lang="en-US" sz="1100" b="0" baseline="0"/>
              <a:t>Question 6: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'Data-InteractivePolling'!$I$39:$I$40</c:f>
              <c:strCache>
                <c:ptCount val="2"/>
                <c:pt idx="0">
                  <c:v>Enhanced existing Tri-Rail service</c:v>
                </c:pt>
                <c:pt idx="1">
                  <c:v>Tri-Rail Coastal Link facilities</c:v>
                </c:pt>
              </c:strCache>
            </c:strRef>
          </c:cat>
          <c:val>
            <c:numRef>
              <c:f>'Data-InteractivePolling'!$H$39:$H$40</c:f>
              <c:numCache>
                <c:formatCode>0%</c:formatCode>
                <c:ptCount val="2"/>
                <c:pt idx="0">
                  <c:v>0.2857142857142857</c:v>
                </c:pt>
                <c:pt idx="1">
                  <c:v>0.7142857142857143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Interactive</a:t>
            </a:r>
            <a:r>
              <a:rPr lang="en-US" baseline="0"/>
              <a:t> Polling Results</a:t>
            </a:r>
          </a:p>
          <a:p>
            <a:pPr>
              <a:defRPr/>
            </a:pPr>
            <a:r>
              <a:rPr lang="en-US" sz="1100" b="0" baseline="0"/>
              <a:t>Question 7: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'Data-InteractivePolling'!$I$43:$I$44</c:f>
              <c:strCache>
                <c:ptCount val="2"/>
                <c:pt idx="0">
                  <c:v>Tri-Rail Coastal Link facilities</c:v>
                </c:pt>
                <c:pt idx="1">
                  <c:v>Expanded regional express bus system</c:v>
                </c:pt>
              </c:strCache>
            </c:strRef>
          </c:cat>
          <c:val>
            <c:numRef>
              <c:f>'Data-InteractivePolling'!$H$43:$H$44</c:f>
              <c:numCache>
                <c:formatCode>0%</c:formatCode>
                <c:ptCount val="2"/>
                <c:pt idx="0">
                  <c:v>0.54545454545454541</c:v>
                </c:pt>
                <c:pt idx="1">
                  <c:v>0.45454545454545453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Commitment 2040 - Interactive</a:t>
            </a:r>
            <a:r>
              <a:rPr lang="en-US" baseline="0"/>
              <a:t> Polling Results</a:t>
            </a:r>
          </a:p>
          <a:p>
            <a:pPr>
              <a:defRPr/>
            </a:pPr>
            <a:r>
              <a:rPr lang="en-US" sz="1100" b="0" baseline="0"/>
              <a:t>Question 8: Which would </a:t>
            </a:r>
            <a:r>
              <a:rPr lang="en-US" sz="1100" b="0" u="sng" baseline="0"/>
              <a:t>you</a:t>
            </a:r>
            <a:r>
              <a:rPr lang="en-US" sz="1100" b="0" baseline="0"/>
              <a:t> prefer to fund?</a:t>
            </a:r>
            <a:endParaRPr lang="en-US" sz="1100" b="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'Data-InteractivePolling'!$I$47:$I$48</c:f>
              <c:strCache>
                <c:ptCount val="2"/>
                <c:pt idx="0">
                  <c:v>Expanded regional express bus system</c:v>
                </c:pt>
                <c:pt idx="1">
                  <c:v>Enhanced existing Tri-Rail service</c:v>
                </c:pt>
              </c:strCache>
            </c:strRef>
          </c:cat>
          <c:val>
            <c:numRef>
              <c:f>'Data-InteractivePolling'!$H$47:$H$48</c:f>
              <c:numCache>
                <c:formatCode>0%</c:formatCode>
                <c:ptCount val="2"/>
                <c:pt idx="0">
                  <c:v>0.63636363636363635</c:v>
                </c:pt>
                <c:pt idx="1">
                  <c:v>0.36363636363636365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3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5" right="0.5" top="0.5" bottom="0.5" header="0.25" footer="0.25"/>
  <pageSetup orientation="landscape" r:id="rId1"/>
  <headerFooter>
    <oddFooter>&amp;C&amp;P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027677" cy="67433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3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12.7109375" customWidth="1"/>
    <col min="2" max="2" width="13.7109375" customWidth="1"/>
    <col min="3" max="3" width="15.7109375" customWidth="1"/>
    <col min="4" max="4" width="12.7109375" customWidth="1"/>
    <col min="5" max="6" width="8.7109375" customWidth="1"/>
    <col min="7" max="7" width="18.7109375" customWidth="1"/>
    <col min="8" max="15" width="6.5703125" bestFit="1" customWidth="1"/>
    <col min="16" max="17" width="6.85546875" bestFit="1" customWidth="1"/>
    <col min="18" max="19" width="6.5703125" bestFit="1" customWidth="1"/>
  </cols>
  <sheetData>
    <row r="1" spans="1:24" s="24" customFormat="1" ht="23.25" x14ac:dyDescent="0.35">
      <c r="A1" s="26" t="s">
        <v>153</v>
      </c>
    </row>
    <row r="2" spans="1:24" ht="18.75" x14ac:dyDescent="0.3">
      <c r="A2" s="27" t="s">
        <v>157</v>
      </c>
    </row>
    <row r="3" spans="1:24" x14ac:dyDescent="0.25">
      <c r="H3" s="1" t="s">
        <v>154</v>
      </c>
      <c r="I3" s="1" t="s">
        <v>160</v>
      </c>
      <c r="J3" s="1" t="s">
        <v>159</v>
      </c>
      <c r="K3" s="1" t="s">
        <v>161</v>
      </c>
      <c r="L3" s="1" t="s">
        <v>163</v>
      </c>
      <c r="M3" s="1" t="s">
        <v>164</v>
      </c>
      <c r="N3" s="1" t="s">
        <v>165</v>
      </c>
      <c r="O3" s="1" t="s">
        <v>167</v>
      </c>
      <c r="P3" s="1" t="s">
        <v>155</v>
      </c>
      <c r="Q3" s="1" t="s">
        <v>158</v>
      </c>
      <c r="R3" s="1" t="s">
        <v>162</v>
      </c>
      <c r="S3" s="1" t="s">
        <v>166</v>
      </c>
    </row>
    <row r="4" spans="1:24" ht="15.75" x14ac:dyDescent="0.25">
      <c r="A4" s="94" t="s">
        <v>0</v>
      </c>
      <c r="B4" s="94" t="s">
        <v>1</v>
      </c>
      <c r="C4" s="94" t="s">
        <v>2</v>
      </c>
      <c r="D4" s="94" t="s">
        <v>3</v>
      </c>
      <c r="E4" s="94" t="s">
        <v>4</v>
      </c>
      <c r="F4" s="94" t="s">
        <v>5</v>
      </c>
      <c r="G4" s="94" t="s">
        <v>6</v>
      </c>
      <c r="H4" s="95">
        <v>1</v>
      </c>
      <c r="I4" s="95">
        <v>2</v>
      </c>
      <c r="J4" s="95">
        <v>3</v>
      </c>
      <c r="K4" s="95">
        <v>4</v>
      </c>
      <c r="L4" s="95">
        <v>5</v>
      </c>
      <c r="M4" s="95">
        <v>6</v>
      </c>
      <c r="N4" s="95">
        <v>7</v>
      </c>
      <c r="O4" s="95">
        <v>8</v>
      </c>
      <c r="P4" s="95">
        <v>9</v>
      </c>
      <c r="Q4" s="95">
        <v>10</v>
      </c>
      <c r="R4" s="95">
        <v>11</v>
      </c>
      <c r="S4" s="95">
        <v>12</v>
      </c>
    </row>
    <row r="5" spans="1:24" ht="15.75" x14ac:dyDescent="0.25">
      <c r="A5" s="162" t="s">
        <v>7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U5" s="1"/>
      <c r="V5" s="1"/>
      <c r="W5" s="1"/>
      <c r="X5" s="1"/>
    </row>
    <row r="6" spans="1:24" ht="15.75" x14ac:dyDescent="0.25">
      <c r="A6" s="28">
        <v>1</v>
      </c>
      <c r="B6" s="29" t="s">
        <v>8</v>
      </c>
      <c r="C6" s="29" t="s">
        <v>9</v>
      </c>
      <c r="D6" s="28"/>
      <c r="E6" s="28">
        <v>1</v>
      </c>
      <c r="F6" s="28">
        <v>0</v>
      </c>
      <c r="G6" s="29" t="s">
        <v>10</v>
      </c>
      <c r="H6" s="29" t="s">
        <v>9</v>
      </c>
      <c r="I6" s="29" t="s">
        <v>11</v>
      </c>
      <c r="J6" s="29" t="s">
        <v>9</v>
      </c>
      <c r="K6" s="29" t="s">
        <v>9</v>
      </c>
      <c r="L6" s="29" t="s">
        <v>9</v>
      </c>
      <c r="M6" s="29" t="s">
        <v>9</v>
      </c>
      <c r="N6" s="29" t="s">
        <v>11</v>
      </c>
      <c r="O6" s="29" t="s">
        <v>11</v>
      </c>
      <c r="P6" s="29" t="s">
        <v>12</v>
      </c>
      <c r="Q6" s="29" t="s">
        <v>13</v>
      </c>
      <c r="R6" s="29" t="s">
        <v>14</v>
      </c>
      <c r="S6" s="29" t="s">
        <v>15</v>
      </c>
      <c r="U6" s="1"/>
      <c r="V6" s="1"/>
      <c r="W6" s="1"/>
      <c r="X6" s="1"/>
    </row>
    <row r="7" spans="1:24" ht="15.75" x14ac:dyDescent="0.25">
      <c r="A7" s="28">
        <v>2</v>
      </c>
      <c r="B7" s="29" t="s">
        <v>8</v>
      </c>
      <c r="C7" s="29" t="s">
        <v>16</v>
      </c>
      <c r="D7" s="28"/>
      <c r="E7" s="28">
        <v>1</v>
      </c>
      <c r="F7" s="28">
        <v>0</v>
      </c>
      <c r="G7" s="29" t="s">
        <v>17</v>
      </c>
      <c r="H7" s="29" t="s">
        <v>11</v>
      </c>
      <c r="I7" s="29" t="s">
        <v>11</v>
      </c>
      <c r="J7" s="29" t="s">
        <v>11</v>
      </c>
      <c r="K7" s="29" t="s">
        <v>9</v>
      </c>
      <c r="L7" s="29" t="s">
        <v>11</v>
      </c>
      <c r="M7" s="29" t="s">
        <v>11</v>
      </c>
      <c r="N7" s="29" t="s">
        <v>9</v>
      </c>
      <c r="O7" s="29" t="s">
        <v>9</v>
      </c>
      <c r="P7" s="29" t="s">
        <v>18</v>
      </c>
      <c r="Q7" s="29" t="s">
        <v>19</v>
      </c>
      <c r="R7" s="29" t="s">
        <v>15</v>
      </c>
      <c r="S7" s="29" t="s">
        <v>20</v>
      </c>
      <c r="U7" s="1"/>
      <c r="V7" s="1"/>
      <c r="W7" s="1"/>
      <c r="X7" s="1"/>
    </row>
    <row r="8" spans="1:24" ht="15.75" x14ac:dyDescent="0.25">
      <c r="A8" s="28">
        <v>3</v>
      </c>
      <c r="B8" s="29" t="s">
        <v>8</v>
      </c>
      <c r="C8" s="29" t="s">
        <v>21</v>
      </c>
      <c r="D8" s="28"/>
      <c r="E8" s="28">
        <v>1</v>
      </c>
      <c r="F8" s="28">
        <v>0</v>
      </c>
      <c r="G8" s="29" t="s">
        <v>22</v>
      </c>
      <c r="H8" s="29" t="s">
        <v>11</v>
      </c>
      <c r="I8" s="29" t="s">
        <v>11</v>
      </c>
      <c r="J8" s="29" t="s">
        <v>9</v>
      </c>
      <c r="K8" s="29" t="s">
        <v>9</v>
      </c>
      <c r="L8" s="29" t="s">
        <v>9</v>
      </c>
      <c r="M8" s="29" t="s">
        <v>9</v>
      </c>
      <c r="N8" s="29" t="s">
        <v>11</v>
      </c>
      <c r="O8" s="29" t="s">
        <v>11</v>
      </c>
      <c r="P8" s="29" t="s">
        <v>23</v>
      </c>
      <c r="Q8" s="29" t="s">
        <v>24</v>
      </c>
      <c r="R8" s="29" t="s">
        <v>14</v>
      </c>
      <c r="S8" s="29" t="s">
        <v>15</v>
      </c>
      <c r="U8" s="1"/>
      <c r="V8" s="1"/>
      <c r="W8" s="1"/>
      <c r="X8" s="1"/>
    </row>
    <row r="9" spans="1:24" ht="15.75" x14ac:dyDescent="0.25">
      <c r="A9" s="28">
        <v>4</v>
      </c>
      <c r="B9" s="29" t="s">
        <v>8</v>
      </c>
      <c r="C9" s="29" t="s">
        <v>25</v>
      </c>
      <c r="D9" s="28"/>
      <c r="E9" s="28">
        <v>1</v>
      </c>
      <c r="F9" s="28">
        <v>0</v>
      </c>
      <c r="G9" s="29" t="s">
        <v>26</v>
      </c>
      <c r="H9" s="29" t="s">
        <v>11</v>
      </c>
      <c r="I9" s="29" t="s">
        <v>11</v>
      </c>
      <c r="J9" s="29" t="s">
        <v>9</v>
      </c>
      <c r="K9" s="29" t="s">
        <v>11</v>
      </c>
      <c r="L9" s="29" t="s">
        <v>11</v>
      </c>
      <c r="M9" s="29" t="s">
        <v>11</v>
      </c>
      <c r="N9" s="29" t="s">
        <v>9</v>
      </c>
      <c r="O9" s="29" t="s">
        <v>9</v>
      </c>
      <c r="P9" s="29" t="s">
        <v>27</v>
      </c>
      <c r="Q9" s="29" t="s">
        <v>19</v>
      </c>
      <c r="R9" s="29" t="s">
        <v>20</v>
      </c>
      <c r="S9" s="29" t="s">
        <v>14</v>
      </c>
      <c r="U9" s="1"/>
      <c r="V9" s="1"/>
      <c r="W9" s="1"/>
      <c r="X9" s="1"/>
    </row>
    <row r="10" spans="1:24" ht="15.75" x14ac:dyDescent="0.25">
      <c r="A10" s="28">
        <v>5</v>
      </c>
      <c r="B10" s="29" t="s">
        <v>8</v>
      </c>
      <c r="C10" s="29" t="s">
        <v>28</v>
      </c>
      <c r="D10" s="28"/>
      <c r="E10" s="28">
        <v>1</v>
      </c>
      <c r="F10" s="28">
        <v>0</v>
      </c>
      <c r="G10" s="29" t="s">
        <v>29</v>
      </c>
      <c r="H10" s="29" t="s">
        <v>9</v>
      </c>
      <c r="I10" s="29" t="s">
        <v>11</v>
      </c>
      <c r="J10" s="29" t="s">
        <v>9</v>
      </c>
      <c r="K10" s="29" t="s">
        <v>9</v>
      </c>
      <c r="L10" s="29" t="s">
        <v>11</v>
      </c>
      <c r="M10" s="29" t="s">
        <v>9</v>
      </c>
      <c r="N10" s="29" t="s">
        <v>11</v>
      </c>
      <c r="O10" s="29" t="s">
        <v>11</v>
      </c>
      <c r="P10" s="29" t="s">
        <v>30</v>
      </c>
      <c r="Q10" s="29" t="s">
        <v>12</v>
      </c>
      <c r="R10" s="29" t="s">
        <v>31</v>
      </c>
      <c r="S10" s="29" t="s">
        <v>31</v>
      </c>
      <c r="U10" s="1"/>
      <c r="V10" s="1"/>
      <c r="W10" s="1"/>
      <c r="X10" s="1"/>
    </row>
    <row r="11" spans="1:24" ht="15.75" x14ac:dyDescent="0.25">
      <c r="A11" s="52">
        <v>6</v>
      </c>
      <c r="B11" s="53" t="s">
        <v>8</v>
      </c>
      <c r="C11" s="53" t="s">
        <v>32</v>
      </c>
      <c r="D11" s="52"/>
      <c r="E11" s="52">
        <v>1</v>
      </c>
      <c r="F11" s="52">
        <v>0</v>
      </c>
      <c r="G11" s="53" t="s">
        <v>33</v>
      </c>
      <c r="H11" s="53" t="s">
        <v>9</v>
      </c>
      <c r="I11" s="53" t="s">
        <v>9</v>
      </c>
      <c r="J11" s="53" t="s">
        <v>11</v>
      </c>
      <c r="K11" s="53" t="s">
        <v>9</v>
      </c>
      <c r="L11" s="53" t="s">
        <v>9</v>
      </c>
      <c r="M11" s="53" t="s">
        <v>11</v>
      </c>
      <c r="N11" s="53" t="s">
        <v>9</v>
      </c>
      <c r="O11" s="53" t="s">
        <v>9</v>
      </c>
      <c r="P11" s="31" t="s">
        <v>34</v>
      </c>
      <c r="Q11" s="31" t="s">
        <v>11</v>
      </c>
      <c r="R11" s="30"/>
      <c r="S11" s="31" t="s">
        <v>16</v>
      </c>
      <c r="U11" s="1"/>
      <c r="V11" s="1"/>
      <c r="W11" s="1"/>
      <c r="X11" s="1"/>
    </row>
    <row r="12" spans="1:24" ht="15.75" x14ac:dyDescent="0.25">
      <c r="A12" s="28">
        <v>7</v>
      </c>
      <c r="B12" s="29" t="s">
        <v>8</v>
      </c>
      <c r="C12" s="29" t="s">
        <v>35</v>
      </c>
      <c r="D12" s="28"/>
      <c r="E12" s="28">
        <v>1</v>
      </c>
      <c r="F12" s="28">
        <v>0</v>
      </c>
      <c r="G12" s="29" t="s">
        <v>36</v>
      </c>
      <c r="H12" s="30"/>
      <c r="I12" s="29" t="s">
        <v>9</v>
      </c>
      <c r="J12" s="29" t="s">
        <v>11</v>
      </c>
      <c r="K12" s="29" t="s">
        <v>11</v>
      </c>
      <c r="L12" s="29" t="s">
        <v>9</v>
      </c>
      <c r="M12" s="29" t="s">
        <v>9</v>
      </c>
      <c r="N12" s="29" t="s">
        <v>11</v>
      </c>
      <c r="O12" s="29" t="s">
        <v>9</v>
      </c>
      <c r="P12" s="30"/>
      <c r="Q12" s="30"/>
      <c r="R12" s="29" t="s">
        <v>31</v>
      </c>
      <c r="S12" s="29" t="s">
        <v>37</v>
      </c>
      <c r="U12" s="1"/>
      <c r="V12" s="1"/>
      <c r="W12" s="1"/>
      <c r="X12" s="1"/>
    </row>
    <row r="13" spans="1:24" ht="15.75" x14ac:dyDescent="0.25">
      <c r="A13" s="28">
        <v>8</v>
      </c>
      <c r="B13" s="29" t="s">
        <v>8</v>
      </c>
      <c r="C13" s="29" t="s">
        <v>38</v>
      </c>
      <c r="D13" s="28"/>
      <c r="E13" s="28">
        <v>1</v>
      </c>
      <c r="F13" s="28">
        <v>0</v>
      </c>
      <c r="G13" s="29" t="s">
        <v>39</v>
      </c>
      <c r="H13" s="29" t="s">
        <v>11</v>
      </c>
      <c r="I13" s="29" t="s">
        <v>9</v>
      </c>
      <c r="J13" s="29" t="s">
        <v>11</v>
      </c>
      <c r="K13" s="29" t="s">
        <v>11</v>
      </c>
      <c r="L13" s="29" t="s">
        <v>9</v>
      </c>
      <c r="M13" s="29" t="s">
        <v>11</v>
      </c>
      <c r="N13" s="29" t="s">
        <v>9</v>
      </c>
      <c r="O13" s="29" t="s">
        <v>11</v>
      </c>
      <c r="P13" s="29" t="s">
        <v>12</v>
      </c>
      <c r="Q13" s="29" t="s">
        <v>40</v>
      </c>
      <c r="R13" s="29" t="s">
        <v>37</v>
      </c>
      <c r="S13" s="29" t="s">
        <v>37</v>
      </c>
      <c r="U13" s="1"/>
      <c r="V13" s="1"/>
      <c r="W13" s="1"/>
      <c r="X13" s="1"/>
    </row>
    <row r="14" spans="1:24" ht="15.75" x14ac:dyDescent="0.25">
      <c r="A14" s="28">
        <v>9</v>
      </c>
      <c r="B14" s="29" t="s">
        <v>8</v>
      </c>
      <c r="C14" s="29" t="s">
        <v>41</v>
      </c>
      <c r="D14" s="28"/>
      <c r="E14" s="28">
        <v>1</v>
      </c>
      <c r="F14" s="28">
        <v>0</v>
      </c>
      <c r="G14" s="29" t="s">
        <v>42</v>
      </c>
      <c r="H14" s="29" t="s">
        <v>11</v>
      </c>
      <c r="I14" s="29" t="s">
        <v>9</v>
      </c>
      <c r="J14" s="29" t="s">
        <v>9</v>
      </c>
      <c r="K14" s="29" t="s">
        <v>11</v>
      </c>
      <c r="L14" s="29" t="s">
        <v>9</v>
      </c>
      <c r="M14" s="29" t="s">
        <v>11</v>
      </c>
      <c r="N14" s="29" t="s">
        <v>11</v>
      </c>
      <c r="O14" s="29" t="s">
        <v>9</v>
      </c>
      <c r="P14" s="29" t="s">
        <v>23</v>
      </c>
      <c r="Q14" s="29" t="s">
        <v>12</v>
      </c>
      <c r="R14" s="29" t="s">
        <v>31</v>
      </c>
      <c r="S14" s="29" t="s">
        <v>37</v>
      </c>
      <c r="U14" s="1"/>
      <c r="V14" s="1"/>
      <c r="W14" s="1"/>
      <c r="X14" s="1"/>
    </row>
    <row r="15" spans="1:24" ht="15.75" x14ac:dyDescent="0.25">
      <c r="A15" s="28">
        <v>10</v>
      </c>
      <c r="B15" s="29" t="s">
        <v>8</v>
      </c>
      <c r="C15" s="29" t="s">
        <v>43</v>
      </c>
      <c r="D15" s="28"/>
      <c r="E15" s="28">
        <v>1</v>
      </c>
      <c r="F15" s="28">
        <v>0</v>
      </c>
      <c r="G15" s="29" t="s">
        <v>44</v>
      </c>
      <c r="H15" s="29" t="s">
        <v>11</v>
      </c>
      <c r="I15" s="29" t="s">
        <v>9</v>
      </c>
      <c r="J15" s="29" t="s">
        <v>11</v>
      </c>
      <c r="K15" s="29" t="s">
        <v>11</v>
      </c>
      <c r="L15" s="29" t="s">
        <v>11</v>
      </c>
      <c r="M15" s="29" t="s">
        <v>11</v>
      </c>
      <c r="N15" s="29" t="s">
        <v>11</v>
      </c>
      <c r="O15" s="29" t="s">
        <v>11</v>
      </c>
      <c r="P15" s="31" t="s">
        <v>11</v>
      </c>
      <c r="Q15" s="31" t="s">
        <v>9</v>
      </c>
      <c r="R15" s="29" t="s">
        <v>15</v>
      </c>
      <c r="S15" s="29" t="s">
        <v>31</v>
      </c>
      <c r="U15" s="1"/>
      <c r="V15" s="1"/>
      <c r="W15" s="1"/>
      <c r="X15" s="1"/>
    </row>
    <row r="16" spans="1:24" ht="15.75" x14ac:dyDescent="0.25">
      <c r="A16" s="28">
        <v>11</v>
      </c>
      <c r="B16" s="29" t="s">
        <v>8</v>
      </c>
      <c r="C16" s="29" t="s">
        <v>45</v>
      </c>
      <c r="D16" s="28"/>
      <c r="E16" s="28">
        <v>1</v>
      </c>
      <c r="F16" s="28">
        <v>0</v>
      </c>
      <c r="G16" s="29" t="s">
        <v>46</v>
      </c>
      <c r="H16" s="29" t="s">
        <v>11</v>
      </c>
      <c r="I16" s="29" t="s">
        <v>9</v>
      </c>
      <c r="J16" s="29" t="s">
        <v>11</v>
      </c>
      <c r="K16" s="29" t="s">
        <v>11</v>
      </c>
      <c r="L16" s="29" t="s">
        <v>9</v>
      </c>
      <c r="M16" s="29" t="s">
        <v>11</v>
      </c>
      <c r="N16" s="29" t="s">
        <v>9</v>
      </c>
      <c r="O16" s="29" t="s">
        <v>11</v>
      </c>
      <c r="P16" s="29" t="s">
        <v>30</v>
      </c>
      <c r="Q16" s="29" t="s">
        <v>47</v>
      </c>
      <c r="R16" s="29" t="s">
        <v>31</v>
      </c>
      <c r="S16" s="29" t="s">
        <v>31</v>
      </c>
      <c r="U16" s="1"/>
      <c r="V16" s="1"/>
      <c r="W16" s="1"/>
      <c r="X16" s="1"/>
    </row>
    <row r="17" spans="1:24" ht="15.75" x14ac:dyDescent="0.25">
      <c r="A17" s="28">
        <v>12</v>
      </c>
      <c r="B17" s="29" t="s">
        <v>8</v>
      </c>
      <c r="C17" s="29" t="s">
        <v>48</v>
      </c>
      <c r="D17" s="28"/>
      <c r="E17" s="28">
        <v>1</v>
      </c>
      <c r="F17" s="28">
        <v>0</v>
      </c>
      <c r="G17" s="29" t="s">
        <v>49</v>
      </c>
      <c r="H17" s="30"/>
      <c r="I17" s="30"/>
      <c r="J17" s="30"/>
      <c r="K17" s="29" t="s">
        <v>9</v>
      </c>
      <c r="L17" s="29" t="s">
        <v>11</v>
      </c>
      <c r="M17" s="29" t="s">
        <v>9</v>
      </c>
      <c r="N17" s="29" t="s">
        <v>11</v>
      </c>
      <c r="O17" s="29" t="s">
        <v>9</v>
      </c>
      <c r="P17" s="30"/>
      <c r="Q17" s="30"/>
      <c r="R17" s="29" t="s">
        <v>14</v>
      </c>
      <c r="S17" s="29" t="s">
        <v>15</v>
      </c>
      <c r="U17" s="1"/>
      <c r="V17" s="1"/>
      <c r="W17" s="1"/>
      <c r="X17" s="1"/>
    </row>
    <row r="18" spans="1:24" ht="15.75" x14ac:dyDescent="0.25">
      <c r="A18" s="28">
        <v>13</v>
      </c>
      <c r="B18" s="29" t="s">
        <v>8</v>
      </c>
      <c r="C18" s="29" t="s">
        <v>50</v>
      </c>
      <c r="D18" s="28"/>
      <c r="E18" s="28">
        <v>1</v>
      </c>
      <c r="F18" s="28">
        <v>0</v>
      </c>
      <c r="G18" s="29" t="s">
        <v>51</v>
      </c>
      <c r="H18" s="29" t="s">
        <v>11</v>
      </c>
      <c r="I18" s="29" t="s">
        <v>9</v>
      </c>
      <c r="J18" s="30"/>
      <c r="K18" s="29" t="s">
        <v>11</v>
      </c>
      <c r="L18" s="29" t="s">
        <v>9</v>
      </c>
      <c r="M18" s="30"/>
      <c r="N18" s="30"/>
      <c r="O18" s="30"/>
      <c r="P18" s="29" t="s">
        <v>23</v>
      </c>
      <c r="Q18" s="29" t="s">
        <v>18</v>
      </c>
      <c r="R18" s="29" t="s">
        <v>31</v>
      </c>
      <c r="S18" s="30"/>
      <c r="U18" s="1"/>
      <c r="V18" s="1"/>
      <c r="W18" s="1"/>
      <c r="X18" s="1"/>
    </row>
    <row r="19" spans="1:24" ht="15.75" x14ac:dyDescent="0.25">
      <c r="A19" s="52">
        <v>14</v>
      </c>
      <c r="B19" s="53" t="s">
        <v>8</v>
      </c>
      <c r="C19" s="53" t="s">
        <v>52</v>
      </c>
      <c r="D19" s="52"/>
      <c r="E19" s="52">
        <v>1</v>
      </c>
      <c r="F19" s="52">
        <v>0</v>
      </c>
      <c r="G19" s="53" t="s">
        <v>53</v>
      </c>
      <c r="H19" s="53" t="s">
        <v>9</v>
      </c>
      <c r="I19" s="53" t="s">
        <v>11</v>
      </c>
      <c r="J19" s="53" t="s">
        <v>9</v>
      </c>
      <c r="K19" s="30"/>
      <c r="L19" s="30"/>
      <c r="M19" s="53" t="s">
        <v>9</v>
      </c>
      <c r="N19" s="53" t="s">
        <v>11</v>
      </c>
      <c r="O19" s="53" t="s">
        <v>9</v>
      </c>
      <c r="P19" s="31" t="s">
        <v>34</v>
      </c>
      <c r="Q19" s="31" t="s">
        <v>11</v>
      </c>
      <c r="R19" s="31" t="s">
        <v>9</v>
      </c>
      <c r="S19" s="31" t="s">
        <v>9</v>
      </c>
      <c r="U19" s="1"/>
      <c r="V19" s="1"/>
      <c r="W19" s="1"/>
      <c r="X19" s="1"/>
    </row>
    <row r="20" spans="1:24" ht="15.75" x14ac:dyDescent="0.25">
      <c r="A20" s="28">
        <v>15</v>
      </c>
      <c r="B20" s="29" t="s">
        <v>8</v>
      </c>
      <c r="C20" s="29" t="s">
        <v>54</v>
      </c>
      <c r="D20" s="28"/>
      <c r="E20" s="28">
        <v>1</v>
      </c>
      <c r="F20" s="28">
        <v>0</v>
      </c>
      <c r="G20" s="29" t="s">
        <v>55</v>
      </c>
      <c r="H20" s="29" t="s">
        <v>9</v>
      </c>
      <c r="I20" s="29" t="s">
        <v>9</v>
      </c>
      <c r="J20" s="29" t="s">
        <v>9</v>
      </c>
      <c r="K20" s="29" t="s">
        <v>11</v>
      </c>
      <c r="L20" s="29" t="s">
        <v>9</v>
      </c>
      <c r="M20" s="29" t="s">
        <v>9</v>
      </c>
      <c r="N20" s="29" t="s">
        <v>11</v>
      </c>
      <c r="O20" s="29" t="s">
        <v>11</v>
      </c>
      <c r="P20" s="29" t="s">
        <v>40</v>
      </c>
      <c r="Q20" s="29" t="s">
        <v>24</v>
      </c>
      <c r="R20" s="29" t="s">
        <v>31</v>
      </c>
      <c r="S20" s="29" t="s">
        <v>14</v>
      </c>
      <c r="U20" s="1"/>
      <c r="V20" s="1"/>
      <c r="W20" s="1"/>
      <c r="X20" s="1"/>
    </row>
    <row r="21" spans="1:24" ht="15.75" x14ac:dyDescent="0.25">
      <c r="A21" s="28">
        <v>16</v>
      </c>
      <c r="B21" s="29" t="s">
        <v>8</v>
      </c>
      <c r="C21" s="29" t="s">
        <v>56</v>
      </c>
      <c r="D21" s="28"/>
      <c r="E21" s="28">
        <v>1</v>
      </c>
      <c r="F21" s="28">
        <v>0</v>
      </c>
      <c r="G21" s="29" t="s">
        <v>57</v>
      </c>
      <c r="H21" s="29" t="s">
        <v>9</v>
      </c>
      <c r="I21" s="29" t="s">
        <v>9</v>
      </c>
      <c r="J21" s="29" t="s">
        <v>9</v>
      </c>
      <c r="K21" s="29" t="s">
        <v>11</v>
      </c>
      <c r="L21" s="29" t="s">
        <v>9</v>
      </c>
      <c r="M21" s="29" t="s">
        <v>9</v>
      </c>
      <c r="N21" s="29" t="s">
        <v>11</v>
      </c>
      <c r="O21" s="29" t="s">
        <v>11</v>
      </c>
      <c r="P21" s="29" t="s">
        <v>30</v>
      </c>
      <c r="Q21" s="29" t="s">
        <v>58</v>
      </c>
      <c r="R21" s="29" t="s">
        <v>20</v>
      </c>
      <c r="S21" s="29" t="s">
        <v>15</v>
      </c>
      <c r="U21" s="1"/>
      <c r="V21" s="1"/>
      <c r="W21" s="1"/>
      <c r="X21" s="1"/>
    </row>
    <row r="22" spans="1:24" ht="15.75" x14ac:dyDescent="0.25">
      <c r="A22" s="28">
        <v>17</v>
      </c>
      <c r="B22" s="29" t="s">
        <v>8</v>
      </c>
      <c r="C22" s="29" t="s">
        <v>59</v>
      </c>
      <c r="D22" s="28"/>
      <c r="E22" s="28">
        <v>1</v>
      </c>
      <c r="F22" s="28">
        <v>0</v>
      </c>
      <c r="G22" s="29" t="s">
        <v>60</v>
      </c>
      <c r="H22" s="29" t="s">
        <v>11</v>
      </c>
      <c r="I22" s="30"/>
      <c r="J22" s="29" t="s">
        <v>9</v>
      </c>
      <c r="K22" s="29" t="s">
        <v>11</v>
      </c>
      <c r="L22" s="29" t="s">
        <v>11</v>
      </c>
      <c r="M22" s="29" t="s">
        <v>11</v>
      </c>
      <c r="N22" s="29" t="s">
        <v>9</v>
      </c>
      <c r="O22" s="29" t="s">
        <v>11</v>
      </c>
      <c r="P22" s="29" t="s">
        <v>47</v>
      </c>
      <c r="Q22" s="29" t="s">
        <v>61</v>
      </c>
      <c r="R22" s="29" t="s">
        <v>31</v>
      </c>
      <c r="S22" s="29" t="s">
        <v>37</v>
      </c>
      <c r="U22" s="1"/>
      <c r="V22" s="1"/>
      <c r="W22" s="1"/>
      <c r="X22" s="1"/>
    </row>
    <row r="23" spans="1:24" ht="15.75" x14ac:dyDescent="0.25">
      <c r="A23" s="28">
        <v>18</v>
      </c>
      <c r="B23" s="29" t="s">
        <v>8</v>
      </c>
      <c r="C23" s="29" t="s">
        <v>62</v>
      </c>
      <c r="D23" s="28"/>
      <c r="E23" s="28">
        <v>1</v>
      </c>
      <c r="F23" s="28">
        <v>0</v>
      </c>
      <c r="G23" s="29" t="s">
        <v>63</v>
      </c>
      <c r="H23" s="29" t="s">
        <v>11</v>
      </c>
      <c r="I23" s="29" t="s">
        <v>9</v>
      </c>
      <c r="J23" s="29" t="s">
        <v>11</v>
      </c>
      <c r="K23" s="29" t="s">
        <v>9</v>
      </c>
      <c r="L23" s="29" t="s">
        <v>9</v>
      </c>
      <c r="M23" s="29" t="s">
        <v>11</v>
      </c>
      <c r="N23" s="29" t="s">
        <v>11</v>
      </c>
      <c r="O23" s="29" t="s">
        <v>9</v>
      </c>
      <c r="P23" s="29" t="s">
        <v>64</v>
      </c>
      <c r="Q23" s="29" t="s">
        <v>18</v>
      </c>
      <c r="R23" s="29" t="s">
        <v>37</v>
      </c>
      <c r="S23" s="29" t="s">
        <v>37</v>
      </c>
      <c r="U23" s="1"/>
      <c r="V23" s="1"/>
      <c r="W23" s="1"/>
      <c r="X23" s="1"/>
    </row>
    <row r="24" spans="1:24" ht="15.75" x14ac:dyDescent="0.25">
      <c r="A24" s="28">
        <v>19</v>
      </c>
      <c r="B24" s="29" t="s">
        <v>8</v>
      </c>
      <c r="C24" s="29" t="s">
        <v>65</v>
      </c>
      <c r="D24" s="28"/>
      <c r="E24" s="28">
        <v>1</v>
      </c>
      <c r="F24" s="28">
        <v>0</v>
      </c>
      <c r="G24" s="29" t="s">
        <v>66</v>
      </c>
      <c r="H24" s="29" t="s">
        <v>11</v>
      </c>
      <c r="I24" s="29" t="s">
        <v>9</v>
      </c>
      <c r="J24" s="29" t="s">
        <v>11</v>
      </c>
      <c r="K24" s="29" t="s">
        <v>11</v>
      </c>
      <c r="L24" s="29" t="s">
        <v>9</v>
      </c>
      <c r="M24" s="29" t="s">
        <v>9</v>
      </c>
      <c r="N24" s="29" t="s">
        <v>11</v>
      </c>
      <c r="O24" s="29" t="s">
        <v>9</v>
      </c>
      <c r="P24" s="29" t="s">
        <v>61</v>
      </c>
      <c r="Q24" s="29" t="s">
        <v>58</v>
      </c>
      <c r="R24" s="29" t="s">
        <v>15</v>
      </c>
      <c r="S24" s="29" t="s">
        <v>15</v>
      </c>
      <c r="U24" s="1"/>
      <c r="V24" s="1"/>
      <c r="W24" s="1"/>
      <c r="X24" s="1"/>
    </row>
    <row r="25" spans="1:24" ht="15.75" x14ac:dyDescent="0.25">
      <c r="A25" s="28">
        <v>20</v>
      </c>
      <c r="B25" s="29" t="s">
        <v>8</v>
      </c>
      <c r="C25" s="29" t="s">
        <v>67</v>
      </c>
      <c r="D25" s="28"/>
      <c r="E25" s="28">
        <v>1</v>
      </c>
      <c r="F25" s="28">
        <v>0</v>
      </c>
      <c r="G25" s="29" t="s">
        <v>68</v>
      </c>
      <c r="H25" s="29" t="s">
        <v>9</v>
      </c>
      <c r="I25" s="29" t="s">
        <v>9</v>
      </c>
      <c r="J25" s="29" t="s">
        <v>11</v>
      </c>
      <c r="K25" s="30"/>
      <c r="L25" s="29" t="s">
        <v>9</v>
      </c>
      <c r="M25" s="29" t="s">
        <v>11</v>
      </c>
      <c r="N25" s="29" t="s">
        <v>11</v>
      </c>
      <c r="O25" s="29" t="s">
        <v>11</v>
      </c>
      <c r="P25" s="31" t="s">
        <v>16</v>
      </c>
      <c r="Q25" s="29" t="s">
        <v>69</v>
      </c>
      <c r="R25" s="30"/>
      <c r="S25" s="29" t="s">
        <v>37</v>
      </c>
      <c r="U25" s="1"/>
      <c r="V25" s="1"/>
      <c r="W25" s="1"/>
      <c r="X25" s="1"/>
    </row>
    <row r="26" spans="1:24" ht="15.75" x14ac:dyDescent="0.25">
      <c r="A26" s="28">
        <v>21</v>
      </c>
      <c r="B26" s="29" t="s">
        <v>8</v>
      </c>
      <c r="C26" s="29" t="s">
        <v>70</v>
      </c>
      <c r="D26" s="28"/>
      <c r="E26" s="28">
        <v>1</v>
      </c>
      <c r="F26" s="28">
        <v>0</v>
      </c>
      <c r="G26" s="29" t="s">
        <v>71</v>
      </c>
      <c r="H26" s="29" t="s">
        <v>11</v>
      </c>
      <c r="I26" s="29" t="s">
        <v>11</v>
      </c>
      <c r="J26" s="29" t="s">
        <v>9</v>
      </c>
      <c r="K26" s="29" t="s">
        <v>11</v>
      </c>
      <c r="L26" s="29" t="s">
        <v>9</v>
      </c>
      <c r="M26" s="29" t="s">
        <v>9</v>
      </c>
      <c r="N26" s="29" t="s">
        <v>9</v>
      </c>
      <c r="O26" s="29" t="s">
        <v>9</v>
      </c>
      <c r="P26" s="29" t="s">
        <v>72</v>
      </c>
      <c r="Q26" s="29" t="s">
        <v>27</v>
      </c>
      <c r="R26" s="29" t="s">
        <v>73</v>
      </c>
      <c r="S26" s="29" t="s">
        <v>14</v>
      </c>
      <c r="U26" s="1"/>
      <c r="V26" s="1"/>
      <c r="W26" s="1"/>
      <c r="X26" s="1"/>
    </row>
    <row r="27" spans="1:24" ht="15.75" x14ac:dyDescent="0.25">
      <c r="A27" s="28">
        <v>22</v>
      </c>
      <c r="B27" s="29" t="s">
        <v>8</v>
      </c>
      <c r="C27" s="29" t="s">
        <v>74</v>
      </c>
      <c r="D27" s="28"/>
      <c r="E27" s="28">
        <v>1</v>
      </c>
      <c r="F27" s="28">
        <v>0</v>
      </c>
      <c r="G27" s="29" t="s">
        <v>75</v>
      </c>
      <c r="H27" s="29" t="s">
        <v>11</v>
      </c>
      <c r="I27" s="30"/>
      <c r="J27" s="30"/>
      <c r="K27" s="29" t="s">
        <v>11</v>
      </c>
      <c r="L27" s="29" t="s">
        <v>9</v>
      </c>
      <c r="M27" s="29" t="s">
        <v>11</v>
      </c>
      <c r="N27" s="29" t="s">
        <v>9</v>
      </c>
      <c r="O27" s="29" t="s">
        <v>9</v>
      </c>
      <c r="P27" s="29" t="s">
        <v>12</v>
      </c>
      <c r="Q27" s="29" t="s">
        <v>58</v>
      </c>
      <c r="R27" s="29" t="s">
        <v>14</v>
      </c>
      <c r="S27" s="29" t="s">
        <v>37</v>
      </c>
      <c r="U27" s="1"/>
      <c r="V27" s="1"/>
      <c r="W27" s="1"/>
      <c r="X27" s="1"/>
    </row>
    <row r="28" spans="1:24" ht="15.75" x14ac:dyDescent="0.25">
      <c r="A28" s="28">
        <v>23</v>
      </c>
      <c r="B28" s="29" t="s">
        <v>8</v>
      </c>
      <c r="C28" s="29" t="s">
        <v>76</v>
      </c>
      <c r="D28" s="28"/>
      <c r="E28" s="28">
        <v>1</v>
      </c>
      <c r="F28" s="28">
        <v>0</v>
      </c>
      <c r="G28" s="29" t="s">
        <v>77</v>
      </c>
      <c r="H28" s="30"/>
      <c r="I28" s="30"/>
      <c r="J28" s="30"/>
      <c r="K28" s="30"/>
      <c r="L28" s="30"/>
      <c r="M28" s="29" t="s">
        <v>11</v>
      </c>
      <c r="N28" s="29" t="s">
        <v>11</v>
      </c>
      <c r="O28" s="29" t="s">
        <v>11</v>
      </c>
      <c r="P28" s="30"/>
      <c r="Q28" s="30"/>
      <c r="R28" s="30"/>
      <c r="S28" s="29" t="s">
        <v>37</v>
      </c>
      <c r="U28" s="1"/>
      <c r="V28" s="1"/>
      <c r="W28" s="1"/>
      <c r="X28" s="1"/>
    </row>
    <row r="29" spans="1:24" ht="16.5" thickBot="1" x14ac:dyDescent="0.3">
      <c r="A29" s="32"/>
      <c r="B29" s="32"/>
      <c r="C29" s="32"/>
      <c r="D29" s="32"/>
      <c r="E29" s="32"/>
      <c r="F29" s="32"/>
      <c r="G29" s="33" t="s">
        <v>78</v>
      </c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24" ht="15.75" x14ac:dyDescent="0.25">
      <c r="A30" s="32"/>
      <c r="B30" s="32"/>
      <c r="C30" s="32"/>
      <c r="D30" s="32"/>
      <c r="E30" s="32"/>
      <c r="F30" s="32"/>
      <c r="G30" s="34" t="s">
        <v>79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6">
        <v>0</v>
      </c>
    </row>
    <row r="31" spans="1:24" ht="15.75" x14ac:dyDescent="0.25">
      <c r="A31" s="32"/>
      <c r="B31" s="32"/>
      <c r="C31" s="32"/>
      <c r="D31" s="32"/>
      <c r="E31" s="32"/>
      <c r="F31" s="32"/>
      <c r="G31" s="37" t="s">
        <v>80</v>
      </c>
      <c r="H31" s="38">
        <v>13</v>
      </c>
      <c r="I31" s="38">
        <v>7</v>
      </c>
      <c r="J31" s="38">
        <v>9</v>
      </c>
      <c r="K31" s="38">
        <v>13</v>
      </c>
      <c r="L31" s="38">
        <v>6</v>
      </c>
      <c r="M31" s="38">
        <v>12</v>
      </c>
      <c r="N31" s="38">
        <v>14</v>
      </c>
      <c r="O31" s="38">
        <v>11</v>
      </c>
      <c r="P31" s="38">
        <v>17</v>
      </c>
      <c r="Q31" s="38">
        <v>19</v>
      </c>
      <c r="R31" s="38">
        <v>19</v>
      </c>
      <c r="S31" s="39">
        <v>20</v>
      </c>
    </row>
    <row r="32" spans="1:24" ht="15.75" x14ac:dyDescent="0.25">
      <c r="A32" s="32"/>
      <c r="B32" s="32"/>
      <c r="C32" s="32"/>
      <c r="D32" s="32"/>
      <c r="E32" s="32"/>
      <c r="F32" s="32"/>
      <c r="G32" s="37" t="s">
        <v>81</v>
      </c>
      <c r="H32" s="38">
        <v>7</v>
      </c>
      <c r="I32" s="38">
        <v>12</v>
      </c>
      <c r="J32" s="38">
        <v>10</v>
      </c>
      <c r="K32" s="38">
        <v>7</v>
      </c>
      <c r="L32" s="38">
        <v>15</v>
      </c>
      <c r="M32" s="38">
        <v>10</v>
      </c>
      <c r="N32" s="38">
        <v>8</v>
      </c>
      <c r="O32" s="38">
        <v>11</v>
      </c>
      <c r="P32" s="38">
        <v>16</v>
      </c>
      <c r="Q32" s="38">
        <v>18</v>
      </c>
      <c r="R32" s="38">
        <v>20</v>
      </c>
      <c r="S32" s="39">
        <v>21</v>
      </c>
    </row>
    <row r="33" spans="1:19" ht="15.75" x14ac:dyDescent="0.25">
      <c r="A33" s="32"/>
      <c r="B33" s="32"/>
      <c r="C33" s="32"/>
      <c r="D33" s="32"/>
      <c r="E33" s="32"/>
      <c r="F33" s="32"/>
      <c r="G33" s="37" t="s">
        <v>82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8">
        <v>0</v>
      </c>
      <c r="O33" s="38">
        <v>0</v>
      </c>
      <c r="P33" s="38">
        <v>17</v>
      </c>
      <c r="Q33" s="38">
        <v>17</v>
      </c>
      <c r="R33" s="38">
        <v>19</v>
      </c>
      <c r="S33" s="39">
        <v>21</v>
      </c>
    </row>
    <row r="34" spans="1:19" ht="15.75" x14ac:dyDescent="0.25">
      <c r="A34" s="32"/>
      <c r="B34" s="32"/>
      <c r="C34" s="32"/>
      <c r="D34" s="32"/>
      <c r="E34" s="32"/>
      <c r="F34" s="32"/>
      <c r="G34" s="37" t="s">
        <v>83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v>0</v>
      </c>
      <c r="P34" s="38">
        <v>18</v>
      </c>
      <c r="Q34" s="38">
        <v>17</v>
      </c>
      <c r="R34" s="38">
        <v>0</v>
      </c>
      <c r="S34" s="39">
        <v>0</v>
      </c>
    </row>
    <row r="35" spans="1:19" ht="15.75" x14ac:dyDescent="0.25">
      <c r="A35" s="32"/>
      <c r="B35" s="32"/>
      <c r="C35" s="32"/>
      <c r="D35" s="32"/>
      <c r="E35" s="32"/>
      <c r="F35" s="32"/>
      <c r="G35" s="37" t="s">
        <v>84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9">
        <v>0</v>
      </c>
    </row>
    <row r="36" spans="1:19" ht="15.75" x14ac:dyDescent="0.25">
      <c r="A36" s="32"/>
      <c r="B36" s="32"/>
      <c r="C36" s="32"/>
      <c r="D36" s="32"/>
      <c r="E36" s="32"/>
      <c r="F36" s="32"/>
      <c r="G36" s="37" t="s">
        <v>85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9">
        <v>0</v>
      </c>
    </row>
    <row r="37" spans="1:19" ht="15.75" x14ac:dyDescent="0.25">
      <c r="A37" s="32"/>
      <c r="B37" s="32"/>
      <c r="C37" s="32"/>
      <c r="D37" s="32"/>
      <c r="E37" s="32"/>
      <c r="F37" s="32"/>
      <c r="G37" s="37" t="s">
        <v>86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9">
        <v>0</v>
      </c>
    </row>
    <row r="38" spans="1:19" ht="15.75" x14ac:dyDescent="0.25">
      <c r="A38" s="32"/>
      <c r="B38" s="32"/>
      <c r="C38" s="32"/>
      <c r="D38" s="32"/>
      <c r="E38" s="32"/>
      <c r="F38" s="32"/>
      <c r="G38" s="37" t="s">
        <v>87</v>
      </c>
      <c r="H38" s="38">
        <v>0</v>
      </c>
      <c r="I38" s="38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0</v>
      </c>
      <c r="S38" s="39">
        <v>0</v>
      </c>
    </row>
    <row r="39" spans="1:19" ht="15.75" x14ac:dyDescent="0.25">
      <c r="A39" s="32"/>
      <c r="B39" s="32"/>
      <c r="C39" s="32"/>
      <c r="D39" s="32"/>
      <c r="E39" s="32"/>
      <c r="F39" s="32"/>
      <c r="G39" s="37" t="s">
        <v>88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9">
        <v>0</v>
      </c>
    </row>
    <row r="40" spans="1:19" ht="16.5" thickBot="1" x14ac:dyDescent="0.3">
      <c r="A40" s="32"/>
      <c r="B40" s="32"/>
      <c r="C40" s="32"/>
      <c r="D40" s="32"/>
      <c r="E40" s="32"/>
      <c r="F40" s="32"/>
      <c r="G40" s="40" t="s">
        <v>89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2">
        <v>0</v>
      </c>
    </row>
    <row r="41" spans="1:19" ht="16.5" thickBot="1" x14ac:dyDescent="0.3">
      <c r="A41" s="32"/>
      <c r="B41" s="32"/>
      <c r="C41" s="32"/>
      <c r="D41" s="32"/>
      <c r="E41" s="32"/>
      <c r="F41" s="32"/>
      <c r="G41" s="96" t="s">
        <v>90</v>
      </c>
      <c r="H41" s="97">
        <f>SUM($H$30:$H$40)</f>
        <v>20</v>
      </c>
      <c r="I41" s="97">
        <f>SUM($I$30:$I$40)</f>
        <v>19</v>
      </c>
      <c r="J41" s="97">
        <f>SUM($J$30:$J$40)</f>
        <v>19</v>
      </c>
      <c r="K41" s="97">
        <f>SUM($K$30:$K$40)</f>
        <v>20</v>
      </c>
      <c r="L41" s="97">
        <f>SUM($L$30:$L$40)</f>
        <v>21</v>
      </c>
      <c r="M41" s="97">
        <f>SUM($M$30:$M$40)</f>
        <v>22</v>
      </c>
      <c r="N41" s="97">
        <f>SUM($N$30:$N$40)</f>
        <v>22</v>
      </c>
      <c r="O41" s="97">
        <f>SUM($O$30:$O$40)</f>
        <v>22</v>
      </c>
      <c r="P41" s="97">
        <f>SUM($P$30:$P$40)</f>
        <v>68</v>
      </c>
      <c r="Q41" s="97">
        <f>SUM($Q$30:$Q$40)</f>
        <v>71</v>
      </c>
      <c r="R41" s="97">
        <f>SUM($R$30:$R$40)</f>
        <v>58</v>
      </c>
      <c r="S41" s="98">
        <f>SUM($S$30:$S$40)</f>
        <v>62</v>
      </c>
    </row>
    <row r="42" spans="1:19" ht="16.5" thickBot="1" x14ac:dyDescent="0.3">
      <c r="A42" s="32"/>
      <c r="B42" s="32"/>
      <c r="C42" s="32"/>
      <c r="D42" s="32"/>
      <c r="E42" s="32"/>
      <c r="F42" s="32"/>
      <c r="G42" s="33" t="s">
        <v>91</v>
      </c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15.75" x14ac:dyDescent="0.25">
      <c r="A43" s="32"/>
      <c r="B43" s="32"/>
      <c r="C43" s="32"/>
      <c r="D43" s="32"/>
      <c r="E43" s="32"/>
      <c r="F43" s="32"/>
      <c r="G43" s="43" t="s">
        <v>92</v>
      </c>
      <c r="H43" s="44">
        <f>$H$30/$H$41</f>
        <v>0</v>
      </c>
      <c r="I43" s="44">
        <f>$I$30/$I$41</f>
        <v>0</v>
      </c>
      <c r="J43" s="44">
        <f>$J$30/$J$41</f>
        <v>0</v>
      </c>
      <c r="K43" s="44">
        <f>$K$30/$K$41</f>
        <v>0</v>
      </c>
      <c r="L43" s="44">
        <f>$L$30/$L$41</f>
        <v>0</v>
      </c>
      <c r="M43" s="44">
        <f>$M$30/$M$41</f>
        <v>0</v>
      </c>
      <c r="N43" s="44">
        <f>$N$30/$N$41</f>
        <v>0</v>
      </c>
      <c r="O43" s="44">
        <f>$O$30/$O$41</f>
        <v>0</v>
      </c>
      <c r="P43" s="44">
        <f>$P$30/$P$41</f>
        <v>0</v>
      </c>
      <c r="Q43" s="44">
        <f>$Q$30/$Q$41</f>
        <v>0</v>
      </c>
      <c r="R43" s="44">
        <f>$R$30/$R$41</f>
        <v>0</v>
      </c>
      <c r="S43" s="45">
        <f>$S$30/$S$41</f>
        <v>0</v>
      </c>
    </row>
    <row r="44" spans="1:19" ht="15.75" x14ac:dyDescent="0.25">
      <c r="A44" s="32"/>
      <c r="B44" s="32"/>
      <c r="C44" s="32"/>
      <c r="D44" s="32"/>
      <c r="E44" s="32"/>
      <c r="F44" s="32"/>
      <c r="G44" s="46" t="s">
        <v>93</v>
      </c>
      <c r="H44" s="47">
        <f>$H$31/$H$41</f>
        <v>0.65</v>
      </c>
      <c r="I44" s="47">
        <f>$I$31/$I$41</f>
        <v>0.36842105263157893</v>
      </c>
      <c r="J44" s="47">
        <f>$J$31/$J$41</f>
        <v>0.47368421052631576</v>
      </c>
      <c r="K44" s="47">
        <f>$K$31/$K$41</f>
        <v>0.65</v>
      </c>
      <c r="L44" s="47">
        <f>$L$31/$L$41</f>
        <v>0.2857142857142857</v>
      </c>
      <c r="M44" s="47">
        <f>$M$31/$M$41</f>
        <v>0.54545454545454541</v>
      </c>
      <c r="N44" s="47">
        <f>$N$31/$N$41</f>
        <v>0.63636363636363635</v>
      </c>
      <c r="O44" s="47">
        <f>$O$31/$O$41</f>
        <v>0.5</v>
      </c>
      <c r="P44" s="47">
        <f>$P$31/$P$41</f>
        <v>0.25</v>
      </c>
      <c r="Q44" s="47">
        <f>$Q$31/$Q$41</f>
        <v>0.26760563380281688</v>
      </c>
      <c r="R44" s="47">
        <f>$R$31/$R$41</f>
        <v>0.32758620689655171</v>
      </c>
      <c r="S44" s="48">
        <f>$S$31/$S$41</f>
        <v>0.32258064516129031</v>
      </c>
    </row>
    <row r="45" spans="1:19" ht="15.75" x14ac:dyDescent="0.25">
      <c r="A45" s="32"/>
      <c r="B45" s="32"/>
      <c r="C45" s="32"/>
      <c r="D45" s="32"/>
      <c r="E45" s="32"/>
      <c r="F45" s="32"/>
      <c r="G45" s="46" t="s">
        <v>94</v>
      </c>
      <c r="H45" s="47">
        <f>$H$32/$H$41</f>
        <v>0.35</v>
      </c>
      <c r="I45" s="47">
        <f>$I$32/$I$41</f>
        <v>0.63157894736842102</v>
      </c>
      <c r="J45" s="47">
        <f>$J$32/$J$41</f>
        <v>0.52631578947368418</v>
      </c>
      <c r="K45" s="47">
        <f>$K$32/$K$41</f>
        <v>0.35</v>
      </c>
      <c r="L45" s="47">
        <f>$L$32/$L$41</f>
        <v>0.7142857142857143</v>
      </c>
      <c r="M45" s="47">
        <f>$M$32/$M$41</f>
        <v>0.45454545454545453</v>
      </c>
      <c r="N45" s="47">
        <f>$N$32/$N$41</f>
        <v>0.36363636363636365</v>
      </c>
      <c r="O45" s="47">
        <f>$O$32/$O$41</f>
        <v>0.5</v>
      </c>
      <c r="P45" s="47">
        <f>$P$32/$P$41</f>
        <v>0.23529411764705882</v>
      </c>
      <c r="Q45" s="47">
        <f>$Q$32/$Q$41</f>
        <v>0.25352112676056338</v>
      </c>
      <c r="R45" s="47">
        <f>$R$32/$R$41</f>
        <v>0.34482758620689657</v>
      </c>
      <c r="S45" s="48">
        <f>$S$32/$S$41</f>
        <v>0.33870967741935482</v>
      </c>
    </row>
    <row r="46" spans="1:19" ht="15.75" x14ac:dyDescent="0.25">
      <c r="A46" s="32"/>
      <c r="B46" s="32"/>
      <c r="C46" s="32"/>
      <c r="D46" s="32"/>
      <c r="E46" s="32"/>
      <c r="F46" s="32"/>
      <c r="G46" s="46" t="s">
        <v>95</v>
      </c>
      <c r="H46" s="47">
        <f>$H$33/$H$41</f>
        <v>0</v>
      </c>
      <c r="I46" s="47">
        <f>$I$33/$I$41</f>
        <v>0</v>
      </c>
      <c r="J46" s="47">
        <f>$J$33/$J$41</f>
        <v>0</v>
      </c>
      <c r="K46" s="47">
        <f>$K$33/$K$41</f>
        <v>0</v>
      </c>
      <c r="L46" s="47">
        <f>$L$33/$L$41</f>
        <v>0</v>
      </c>
      <c r="M46" s="47">
        <f>$M$33/$M$41</f>
        <v>0</v>
      </c>
      <c r="N46" s="47">
        <f>$N$33/$N$41</f>
        <v>0</v>
      </c>
      <c r="O46" s="47">
        <f>$O$33/$O$41</f>
        <v>0</v>
      </c>
      <c r="P46" s="47">
        <f>$P$33/$P$41</f>
        <v>0.25</v>
      </c>
      <c r="Q46" s="47">
        <f>$Q$33/$Q$41</f>
        <v>0.23943661971830985</v>
      </c>
      <c r="R46" s="47">
        <f>$R$33/$R$41</f>
        <v>0.32758620689655171</v>
      </c>
      <c r="S46" s="48">
        <f>$S$33/$S$41</f>
        <v>0.33870967741935482</v>
      </c>
    </row>
    <row r="47" spans="1:19" ht="15.75" x14ac:dyDescent="0.25">
      <c r="A47" s="32"/>
      <c r="B47" s="32"/>
      <c r="C47" s="32"/>
      <c r="D47" s="32"/>
      <c r="E47" s="32"/>
      <c r="F47" s="32"/>
      <c r="G47" s="46" t="s">
        <v>96</v>
      </c>
      <c r="H47" s="47">
        <f>$H$34/$H$41</f>
        <v>0</v>
      </c>
      <c r="I47" s="47">
        <f>$I$34/$I$41</f>
        <v>0</v>
      </c>
      <c r="J47" s="47">
        <f>$J$34/$J$41</f>
        <v>0</v>
      </c>
      <c r="K47" s="47">
        <f>$K$34/$K$41</f>
        <v>0</v>
      </c>
      <c r="L47" s="47">
        <f>$L$34/$L$41</f>
        <v>0</v>
      </c>
      <c r="M47" s="47">
        <f>$M$34/$M$41</f>
        <v>0</v>
      </c>
      <c r="N47" s="47">
        <f>$N$34/$N$41</f>
        <v>0</v>
      </c>
      <c r="O47" s="47">
        <f>$O$34/$O$41</f>
        <v>0</v>
      </c>
      <c r="P47" s="47">
        <f>$P$34/$P$41</f>
        <v>0.26470588235294118</v>
      </c>
      <c r="Q47" s="47">
        <f>$Q$34/$Q$41</f>
        <v>0.23943661971830985</v>
      </c>
      <c r="R47" s="47">
        <f>$R$34/$R$41</f>
        <v>0</v>
      </c>
      <c r="S47" s="48">
        <f>$S$34/$S$41</f>
        <v>0</v>
      </c>
    </row>
    <row r="48" spans="1:19" ht="15.75" x14ac:dyDescent="0.25">
      <c r="A48" s="32"/>
      <c r="B48" s="32"/>
      <c r="C48" s="32"/>
      <c r="D48" s="32"/>
      <c r="E48" s="32"/>
      <c r="F48" s="32"/>
      <c r="G48" s="46" t="s">
        <v>97</v>
      </c>
      <c r="H48" s="47">
        <f>$H$35/$H$41</f>
        <v>0</v>
      </c>
      <c r="I48" s="47">
        <f>$I$35/$I$41</f>
        <v>0</v>
      </c>
      <c r="J48" s="47">
        <f>$J$35/$J$41</f>
        <v>0</v>
      </c>
      <c r="K48" s="47">
        <f>$K$35/$K$41</f>
        <v>0</v>
      </c>
      <c r="L48" s="47">
        <f>$L$35/$L$41</f>
        <v>0</v>
      </c>
      <c r="M48" s="47">
        <f>$M$35/$M$41</f>
        <v>0</v>
      </c>
      <c r="N48" s="47">
        <f>$N$35/$N$41</f>
        <v>0</v>
      </c>
      <c r="O48" s="47">
        <f>$O$35/$O$41</f>
        <v>0</v>
      </c>
      <c r="P48" s="47">
        <f>$P$35/$P$41</f>
        <v>0</v>
      </c>
      <c r="Q48" s="47">
        <f>$Q$35/$Q$41</f>
        <v>0</v>
      </c>
      <c r="R48" s="47">
        <f>$R$35/$R$41</f>
        <v>0</v>
      </c>
      <c r="S48" s="48">
        <f>$S$35/$S$41</f>
        <v>0</v>
      </c>
    </row>
    <row r="49" spans="1:19" ht="15.75" x14ac:dyDescent="0.25">
      <c r="A49" s="32"/>
      <c r="B49" s="32"/>
      <c r="C49" s="32"/>
      <c r="D49" s="32"/>
      <c r="E49" s="32"/>
      <c r="F49" s="32"/>
      <c r="G49" s="46" t="s">
        <v>98</v>
      </c>
      <c r="H49" s="47">
        <f>$H$36/$H$41</f>
        <v>0</v>
      </c>
      <c r="I49" s="47">
        <f>$I$36/$I$41</f>
        <v>0</v>
      </c>
      <c r="J49" s="47">
        <f>$J$36/$J$41</f>
        <v>0</v>
      </c>
      <c r="K49" s="47">
        <f>$K$36/$K$41</f>
        <v>0</v>
      </c>
      <c r="L49" s="47">
        <f>$L$36/$L$41</f>
        <v>0</v>
      </c>
      <c r="M49" s="47">
        <f>$M$36/$M$41</f>
        <v>0</v>
      </c>
      <c r="N49" s="47">
        <f>$N$36/$N$41</f>
        <v>0</v>
      </c>
      <c r="O49" s="47">
        <f>$O$36/$O$41</f>
        <v>0</v>
      </c>
      <c r="P49" s="47">
        <f>$P$36/$P$41</f>
        <v>0</v>
      </c>
      <c r="Q49" s="47">
        <f>$Q$36/$Q$41</f>
        <v>0</v>
      </c>
      <c r="R49" s="47">
        <f>$R$36/$R$41</f>
        <v>0</v>
      </c>
      <c r="S49" s="48">
        <f>$S$36/$S$41</f>
        <v>0</v>
      </c>
    </row>
    <row r="50" spans="1:19" ht="15.75" x14ac:dyDescent="0.25">
      <c r="A50" s="32"/>
      <c r="B50" s="32"/>
      <c r="C50" s="32"/>
      <c r="D50" s="32"/>
      <c r="E50" s="32"/>
      <c r="F50" s="32"/>
      <c r="G50" s="46" t="s">
        <v>99</v>
      </c>
      <c r="H50" s="47">
        <f>$H$37/$H$41</f>
        <v>0</v>
      </c>
      <c r="I50" s="47">
        <f>$I$37/$I$41</f>
        <v>0</v>
      </c>
      <c r="J50" s="47">
        <f>$J$37/$J$41</f>
        <v>0</v>
      </c>
      <c r="K50" s="47">
        <f>$K$37/$K$41</f>
        <v>0</v>
      </c>
      <c r="L50" s="47">
        <f>$L$37/$L$41</f>
        <v>0</v>
      </c>
      <c r="M50" s="47">
        <f>$M$37/$M$41</f>
        <v>0</v>
      </c>
      <c r="N50" s="47">
        <f>$N$37/$N$41</f>
        <v>0</v>
      </c>
      <c r="O50" s="47">
        <f>$O$37/$O$41</f>
        <v>0</v>
      </c>
      <c r="P50" s="47">
        <f>$P$37/$P$41</f>
        <v>0</v>
      </c>
      <c r="Q50" s="47">
        <f>$Q$37/$Q$41</f>
        <v>0</v>
      </c>
      <c r="R50" s="47">
        <f>$R$37/$R$41</f>
        <v>0</v>
      </c>
      <c r="S50" s="48">
        <f>$S$37/$S$41</f>
        <v>0</v>
      </c>
    </row>
    <row r="51" spans="1:19" ht="15.75" x14ac:dyDescent="0.25">
      <c r="A51" s="32"/>
      <c r="B51" s="32"/>
      <c r="C51" s="32"/>
      <c r="D51" s="32"/>
      <c r="E51" s="32"/>
      <c r="F51" s="32"/>
      <c r="G51" s="46" t="s">
        <v>100</v>
      </c>
      <c r="H51" s="47">
        <f>$H$38/$H$41</f>
        <v>0</v>
      </c>
      <c r="I51" s="47">
        <f>$I$38/$I$41</f>
        <v>0</v>
      </c>
      <c r="J51" s="47">
        <f>$J$38/$J$41</f>
        <v>0</v>
      </c>
      <c r="K51" s="47">
        <f>$K$38/$K$41</f>
        <v>0</v>
      </c>
      <c r="L51" s="47">
        <f>$L$38/$L$41</f>
        <v>0</v>
      </c>
      <c r="M51" s="47">
        <f>$M$38/$M$41</f>
        <v>0</v>
      </c>
      <c r="N51" s="47">
        <f>$N$38/$N$41</f>
        <v>0</v>
      </c>
      <c r="O51" s="47">
        <f>$O$38/$O$41</f>
        <v>0</v>
      </c>
      <c r="P51" s="47">
        <f>$P$38/$P$41</f>
        <v>0</v>
      </c>
      <c r="Q51" s="47">
        <f>$Q$38/$Q$41</f>
        <v>0</v>
      </c>
      <c r="R51" s="47">
        <f>$R$38/$R$41</f>
        <v>0</v>
      </c>
      <c r="S51" s="48">
        <f>$S$38/$S$41</f>
        <v>0</v>
      </c>
    </row>
    <row r="52" spans="1:19" ht="15.75" x14ac:dyDescent="0.25">
      <c r="A52" s="32"/>
      <c r="B52" s="32"/>
      <c r="C52" s="32"/>
      <c r="D52" s="32"/>
      <c r="E52" s="32"/>
      <c r="F52" s="32"/>
      <c r="G52" s="46" t="s">
        <v>101</v>
      </c>
      <c r="H52" s="47">
        <f>$H$39/$H$41</f>
        <v>0</v>
      </c>
      <c r="I52" s="47">
        <f>$I$39/$I$41</f>
        <v>0</v>
      </c>
      <c r="J52" s="47">
        <f>$J$39/$J$41</f>
        <v>0</v>
      </c>
      <c r="K52" s="47">
        <f>$K$39/$K$41</f>
        <v>0</v>
      </c>
      <c r="L52" s="47">
        <f>$L$39/$L$41</f>
        <v>0</v>
      </c>
      <c r="M52" s="47">
        <f>$M$39/$M$41</f>
        <v>0</v>
      </c>
      <c r="N52" s="47">
        <f>$N$39/$N$41</f>
        <v>0</v>
      </c>
      <c r="O52" s="47">
        <f>$O$39/$O$41</f>
        <v>0</v>
      </c>
      <c r="P52" s="47">
        <f>$P$39/$P$41</f>
        <v>0</v>
      </c>
      <c r="Q52" s="47">
        <f>$Q$39/$Q$41</f>
        <v>0</v>
      </c>
      <c r="R52" s="47">
        <f>$R$39/$R$41</f>
        <v>0</v>
      </c>
      <c r="S52" s="48">
        <f>$S$39/$S$41</f>
        <v>0</v>
      </c>
    </row>
    <row r="53" spans="1:19" ht="16.5" thickBot="1" x14ac:dyDescent="0.3">
      <c r="A53" s="32"/>
      <c r="B53" s="32"/>
      <c r="C53" s="32"/>
      <c r="D53" s="32"/>
      <c r="E53" s="32"/>
      <c r="F53" s="32"/>
      <c r="G53" s="49" t="s">
        <v>102</v>
      </c>
      <c r="H53" s="50">
        <f>$H$40/$H$41</f>
        <v>0</v>
      </c>
      <c r="I53" s="50">
        <f>$I$40/$I$41</f>
        <v>0</v>
      </c>
      <c r="J53" s="50">
        <f>$J$40/$J$41</f>
        <v>0</v>
      </c>
      <c r="K53" s="50">
        <f>$K$40/$K$41</f>
        <v>0</v>
      </c>
      <c r="L53" s="50">
        <f>$L$40/$L$41</f>
        <v>0</v>
      </c>
      <c r="M53" s="50">
        <f>$M$40/$M$41</f>
        <v>0</v>
      </c>
      <c r="N53" s="50">
        <f>$N$40/$N$41</f>
        <v>0</v>
      </c>
      <c r="O53" s="50">
        <f>$O$40/$O$41</f>
        <v>0</v>
      </c>
      <c r="P53" s="50">
        <f>$P$40/$P$41</f>
        <v>0</v>
      </c>
      <c r="Q53" s="50">
        <f>$Q$40/$Q$41</f>
        <v>0</v>
      </c>
      <c r="R53" s="50">
        <f>$R$40/$R$41</f>
        <v>0</v>
      </c>
      <c r="S53" s="51">
        <f>$S$40/$S$41</f>
        <v>0</v>
      </c>
    </row>
  </sheetData>
  <mergeCells count="1">
    <mergeCell ref="A5:S5"/>
  </mergeCells>
  <pageMargins left="0.7" right="0.7" top="0.75" bottom="0.75" header="0.3" footer="0.3"/>
  <pageSetup orientation="landscape" r:id="rId1"/>
  <headerFooter>
    <oddFooter>&amp;L&amp;D &amp;T&amp;CPage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4.7109375" style="54" customWidth="1"/>
    <col min="2" max="3" width="3.7109375" style="54" customWidth="1"/>
    <col min="4" max="4" width="40.7109375" style="54" customWidth="1"/>
    <col min="5" max="6" width="10.7109375" style="54" customWidth="1"/>
    <col min="7" max="7" width="3.7109375" style="54" customWidth="1"/>
    <col min="8" max="8" width="10.5703125" style="54" customWidth="1"/>
    <col min="9" max="9" width="35.140625" style="54" customWidth="1"/>
    <col min="10" max="10" width="28.85546875" style="54" bestFit="1" customWidth="1"/>
    <col min="11" max="16384" width="9.140625" style="54"/>
  </cols>
  <sheetData>
    <row r="1" spans="1:9" ht="23.25" x14ac:dyDescent="0.25">
      <c r="A1" s="108" t="s">
        <v>153</v>
      </c>
    </row>
    <row r="2" spans="1:9" ht="15.75" x14ac:dyDescent="0.25">
      <c r="A2" s="55" t="s">
        <v>152</v>
      </c>
    </row>
    <row r="3" spans="1:9" ht="15.75" thickBot="1" x14ac:dyDescent="0.3">
      <c r="H3" s="154"/>
      <c r="I3" s="154"/>
    </row>
    <row r="4" spans="1:9" ht="36" customHeight="1" thickBot="1" x14ac:dyDescent="0.3">
      <c r="A4" s="118" t="s">
        <v>148</v>
      </c>
      <c r="B4" s="164" t="s">
        <v>112</v>
      </c>
      <c r="C4" s="165"/>
      <c r="D4" s="119" t="s">
        <v>113</v>
      </c>
      <c r="E4" s="119" t="s">
        <v>149</v>
      </c>
      <c r="F4" s="120" t="s">
        <v>150</v>
      </c>
      <c r="H4" s="155" t="s">
        <v>150</v>
      </c>
      <c r="I4" s="155" t="s">
        <v>225</v>
      </c>
    </row>
    <row r="5" spans="1:9" ht="15.75" x14ac:dyDescent="0.25">
      <c r="A5" s="121" t="s">
        <v>154</v>
      </c>
      <c r="B5" s="122"/>
      <c r="C5" s="122"/>
      <c r="D5" s="123" t="s">
        <v>116</v>
      </c>
      <c r="E5" s="124"/>
      <c r="F5" s="125"/>
    </row>
    <row r="6" spans="1:9" ht="15.75" x14ac:dyDescent="0.25">
      <c r="A6" s="126"/>
      <c r="B6" s="127">
        <v>1</v>
      </c>
      <c r="C6" s="127"/>
      <c r="D6" s="128" t="s">
        <v>117</v>
      </c>
      <c r="E6" s="129">
        <v>13</v>
      </c>
      <c r="F6" s="130">
        <v>0.65</v>
      </c>
    </row>
    <row r="7" spans="1:9" ht="15.75" x14ac:dyDescent="0.25">
      <c r="A7" s="131"/>
      <c r="B7" s="132">
        <v>2</v>
      </c>
      <c r="C7" s="132"/>
      <c r="D7" s="133" t="s">
        <v>118</v>
      </c>
      <c r="E7" s="134">
        <v>7</v>
      </c>
      <c r="F7" s="135">
        <v>0.35</v>
      </c>
    </row>
    <row r="8" spans="1:9" ht="16.5" thickBot="1" x14ac:dyDescent="0.3">
      <c r="A8" s="136"/>
      <c r="B8" s="137"/>
      <c r="C8" s="137"/>
      <c r="D8" s="138" t="s">
        <v>151</v>
      </c>
      <c r="E8" s="139">
        <v>20</v>
      </c>
      <c r="F8" s="140"/>
    </row>
    <row r="9" spans="1:9" ht="31.5" x14ac:dyDescent="0.25">
      <c r="A9" s="141" t="s">
        <v>155</v>
      </c>
      <c r="B9" s="142"/>
      <c r="C9" s="142"/>
      <c r="D9" s="143" t="s">
        <v>156</v>
      </c>
      <c r="E9" s="144"/>
      <c r="F9" s="145"/>
    </row>
    <row r="10" spans="1:9" ht="15.75" x14ac:dyDescent="0.25">
      <c r="A10" s="126"/>
      <c r="B10" s="127">
        <v>1</v>
      </c>
      <c r="C10" s="127"/>
      <c r="D10" s="128" t="s">
        <v>137</v>
      </c>
      <c r="E10" s="129">
        <v>17</v>
      </c>
      <c r="F10" s="130">
        <v>0.85</v>
      </c>
    </row>
    <row r="11" spans="1:9" ht="15.75" x14ac:dyDescent="0.25">
      <c r="A11" s="146"/>
      <c r="B11" s="147">
        <v>2</v>
      </c>
      <c r="C11" s="147"/>
      <c r="D11" s="148" t="s">
        <v>139</v>
      </c>
      <c r="E11" s="149">
        <v>16</v>
      </c>
      <c r="F11" s="150">
        <v>0.8</v>
      </c>
    </row>
    <row r="12" spans="1:9" ht="15.75" x14ac:dyDescent="0.25">
      <c r="A12" s="146"/>
      <c r="B12" s="147">
        <v>3</v>
      </c>
      <c r="C12" s="147"/>
      <c r="D12" s="148" t="s">
        <v>138</v>
      </c>
      <c r="E12" s="149">
        <v>17</v>
      </c>
      <c r="F12" s="150">
        <v>0.85</v>
      </c>
    </row>
    <row r="13" spans="1:9" ht="15.75" x14ac:dyDescent="0.25">
      <c r="A13" s="131"/>
      <c r="B13" s="132">
        <v>4</v>
      </c>
      <c r="C13" s="132"/>
      <c r="D13" s="133" t="s">
        <v>140</v>
      </c>
      <c r="E13" s="134">
        <v>18</v>
      </c>
      <c r="F13" s="135">
        <v>0.9</v>
      </c>
    </row>
    <row r="14" spans="1:9" ht="16.5" thickBot="1" x14ac:dyDescent="0.3">
      <c r="A14" s="136"/>
      <c r="B14" s="137"/>
      <c r="C14" s="137"/>
      <c r="D14" s="138" t="s">
        <v>151</v>
      </c>
      <c r="E14" s="139">
        <v>20</v>
      </c>
      <c r="F14" s="140"/>
    </row>
    <row r="15" spans="1:9" ht="31.5" x14ac:dyDescent="0.25">
      <c r="A15" s="141">
        <v>1</v>
      </c>
      <c r="B15" s="142"/>
      <c r="C15" s="142"/>
      <c r="D15" s="143" t="s">
        <v>142</v>
      </c>
      <c r="E15" s="144"/>
      <c r="F15" s="145"/>
    </row>
    <row r="16" spans="1:9" ht="31.5" x14ac:dyDescent="0.25">
      <c r="A16" s="126"/>
      <c r="B16" s="127">
        <v>1</v>
      </c>
      <c r="C16" s="127"/>
      <c r="D16" s="128" t="s">
        <v>143</v>
      </c>
      <c r="E16" s="129">
        <v>19</v>
      </c>
      <c r="F16" s="130">
        <v>0.95</v>
      </c>
    </row>
    <row r="17" spans="1:13" ht="31.5" x14ac:dyDescent="0.25">
      <c r="A17" s="146"/>
      <c r="B17" s="147">
        <v>2</v>
      </c>
      <c r="C17" s="147"/>
      <c r="D17" s="148" t="s">
        <v>144</v>
      </c>
      <c r="E17" s="149">
        <v>18</v>
      </c>
      <c r="F17" s="150">
        <v>0.9</v>
      </c>
    </row>
    <row r="18" spans="1:13" ht="31.5" x14ac:dyDescent="0.25">
      <c r="A18" s="146"/>
      <c r="B18" s="147">
        <v>3</v>
      </c>
      <c r="C18" s="147"/>
      <c r="D18" s="148" t="s">
        <v>145</v>
      </c>
      <c r="E18" s="149">
        <v>17</v>
      </c>
      <c r="F18" s="150">
        <v>0.85</v>
      </c>
    </row>
    <row r="19" spans="1:13" ht="31.5" x14ac:dyDescent="0.25">
      <c r="A19" s="131"/>
      <c r="B19" s="132">
        <v>4</v>
      </c>
      <c r="C19" s="132"/>
      <c r="D19" s="133" t="s">
        <v>146</v>
      </c>
      <c r="E19" s="134">
        <v>17</v>
      </c>
      <c r="F19" s="135">
        <v>0.85</v>
      </c>
    </row>
    <row r="20" spans="1:13" ht="16.5" thickBot="1" x14ac:dyDescent="0.3">
      <c r="A20" s="136"/>
      <c r="B20" s="137"/>
      <c r="C20" s="137"/>
      <c r="D20" s="138" t="s">
        <v>151</v>
      </c>
      <c r="E20" s="139">
        <v>20</v>
      </c>
      <c r="F20" s="140"/>
    </row>
    <row r="21" spans="1:13" ht="15.75" x14ac:dyDescent="0.25">
      <c r="A21" s="141">
        <v>2</v>
      </c>
      <c r="B21" s="142"/>
      <c r="C21" s="142"/>
      <c r="D21" s="143" t="s">
        <v>119</v>
      </c>
      <c r="E21" s="144"/>
      <c r="F21" s="145"/>
      <c r="H21" s="156"/>
      <c r="I21" s="156"/>
    </row>
    <row r="22" spans="1:13" ht="31.5" x14ac:dyDescent="0.25">
      <c r="A22" s="126"/>
      <c r="B22" s="127">
        <v>1</v>
      </c>
      <c r="C22" s="127"/>
      <c r="D22" s="128" t="s">
        <v>120</v>
      </c>
      <c r="E22" s="129">
        <v>7</v>
      </c>
      <c r="F22" s="130">
        <v>0.36842105263157893</v>
      </c>
      <c r="H22" s="157">
        <f>F22</f>
        <v>0.36842105263157893</v>
      </c>
      <c r="I22" s="54" t="s">
        <v>224</v>
      </c>
      <c r="J22" s="152"/>
      <c r="K22" s="153"/>
      <c r="M22" s="151"/>
    </row>
    <row r="23" spans="1:13" ht="31.5" x14ac:dyDescent="0.25">
      <c r="A23" s="131"/>
      <c r="B23" s="132">
        <v>2</v>
      </c>
      <c r="C23" s="132"/>
      <c r="D23" s="133" t="s">
        <v>122</v>
      </c>
      <c r="E23" s="134">
        <v>12</v>
      </c>
      <c r="F23" s="135">
        <v>0.63157894736842102</v>
      </c>
      <c r="H23" s="158">
        <f>F23</f>
        <v>0.63157894736842102</v>
      </c>
      <c r="I23" s="156" t="s">
        <v>168</v>
      </c>
      <c r="J23" s="152"/>
      <c r="K23" s="153"/>
      <c r="L23" s="151"/>
    </row>
    <row r="24" spans="1:13" ht="16.5" thickBot="1" x14ac:dyDescent="0.3">
      <c r="A24" s="136"/>
      <c r="B24" s="137"/>
      <c r="C24" s="137"/>
      <c r="D24" s="138" t="s">
        <v>151</v>
      </c>
      <c r="E24" s="139">
        <v>19</v>
      </c>
      <c r="F24" s="140"/>
      <c r="L24" s="151"/>
      <c r="M24" s="151"/>
    </row>
    <row r="25" spans="1:13" ht="15.75" x14ac:dyDescent="0.25">
      <c r="A25" s="141">
        <v>3</v>
      </c>
      <c r="B25" s="142"/>
      <c r="C25" s="142"/>
      <c r="D25" s="143" t="s">
        <v>119</v>
      </c>
      <c r="E25" s="144"/>
      <c r="F25" s="145"/>
      <c r="H25" s="156"/>
      <c r="I25" s="156"/>
    </row>
    <row r="26" spans="1:13" ht="31.5" x14ac:dyDescent="0.25">
      <c r="A26" s="126"/>
      <c r="B26" s="127">
        <v>1</v>
      </c>
      <c r="C26" s="127"/>
      <c r="D26" s="128" t="s">
        <v>122</v>
      </c>
      <c r="E26" s="129">
        <v>9</v>
      </c>
      <c r="F26" s="130">
        <v>0.47368421052631576</v>
      </c>
      <c r="H26" s="157">
        <f>F26</f>
        <v>0.47368421052631576</v>
      </c>
      <c r="I26" s="54" t="s">
        <v>168</v>
      </c>
    </row>
    <row r="27" spans="1:13" ht="15.75" x14ac:dyDescent="0.25">
      <c r="A27" s="131"/>
      <c r="B27" s="132">
        <v>2</v>
      </c>
      <c r="C27" s="132"/>
      <c r="D27" s="133" t="s">
        <v>124</v>
      </c>
      <c r="E27" s="134">
        <v>10</v>
      </c>
      <c r="F27" s="135">
        <v>0.52631578947368418</v>
      </c>
      <c r="H27" s="158">
        <f>F27</f>
        <v>0.52631578947368418</v>
      </c>
      <c r="I27" s="156" t="s">
        <v>124</v>
      </c>
    </row>
    <row r="28" spans="1:13" ht="16.5" thickBot="1" x14ac:dyDescent="0.3">
      <c r="A28" s="136"/>
      <c r="B28" s="137"/>
      <c r="C28" s="137"/>
      <c r="D28" s="138" t="s">
        <v>151</v>
      </c>
      <c r="E28" s="139">
        <v>19</v>
      </c>
      <c r="F28" s="140"/>
    </row>
    <row r="29" spans="1:13" ht="15.75" x14ac:dyDescent="0.25">
      <c r="A29" s="141">
        <v>4</v>
      </c>
      <c r="B29" s="142"/>
      <c r="C29" s="142"/>
      <c r="D29" s="143" t="s">
        <v>119</v>
      </c>
      <c r="E29" s="144"/>
      <c r="F29" s="145"/>
      <c r="H29" s="156"/>
      <c r="I29" s="156"/>
    </row>
    <row r="30" spans="1:13" ht="15.75" x14ac:dyDescent="0.25">
      <c r="A30" s="126"/>
      <c r="B30" s="127">
        <v>1</v>
      </c>
      <c r="C30" s="127"/>
      <c r="D30" s="128" t="s">
        <v>124</v>
      </c>
      <c r="E30" s="129">
        <v>13</v>
      </c>
      <c r="F30" s="130">
        <v>0.65</v>
      </c>
      <c r="H30" s="157">
        <f>F30</f>
        <v>0.65</v>
      </c>
      <c r="I30" s="54" t="s">
        <v>124</v>
      </c>
    </row>
    <row r="31" spans="1:13" ht="31.5" x14ac:dyDescent="0.25">
      <c r="A31" s="131"/>
      <c r="B31" s="132">
        <v>2</v>
      </c>
      <c r="C31" s="132"/>
      <c r="D31" s="133" t="s">
        <v>120</v>
      </c>
      <c r="E31" s="134">
        <v>7</v>
      </c>
      <c r="F31" s="135">
        <v>0.35</v>
      </c>
      <c r="H31" s="158">
        <f>F31</f>
        <v>0.35</v>
      </c>
      <c r="I31" s="156" t="s">
        <v>214</v>
      </c>
    </row>
    <row r="32" spans="1:13" ht="16.5" thickBot="1" x14ac:dyDescent="0.3">
      <c r="A32" s="136"/>
      <c r="B32" s="137"/>
      <c r="C32" s="137"/>
      <c r="D32" s="138" t="s">
        <v>151</v>
      </c>
      <c r="E32" s="139">
        <v>20</v>
      </c>
      <c r="F32" s="140"/>
    </row>
    <row r="33" spans="1:9" ht="31.5" x14ac:dyDescent="0.25">
      <c r="A33" s="141">
        <v>5</v>
      </c>
      <c r="B33" s="142"/>
      <c r="C33" s="142"/>
      <c r="D33" s="143" t="s">
        <v>147</v>
      </c>
      <c r="E33" s="144"/>
      <c r="F33" s="145"/>
    </row>
    <row r="34" spans="1:9" ht="15.75" x14ac:dyDescent="0.25">
      <c r="A34" s="126"/>
      <c r="B34" s="127">
        <v>1</v>
      </c>
      <c r="C34" s="127"/>
      <c r="D34" s="128" t="s">
        <v>124</v>
      </c>
      <c r="E34" s="129">
        <v>19</v>
      </c>
      <c r="F34" s="130">
        <v>0.95</v>
      </c>
    </row>
    <row r="35" spans="1:9" ht="31.5" x14ac:dyDescent="0.25">
      <c r="A35" s="146"/>
      <c r="B35" s="147">
        <v>2</v>
      </c>
      <c r="C35" s="147"/>
      <c r="D35" s="148" t="s">
        <v>120</v>
      </c>
      <c r="E35" s="149">
        <v>20</v>
      </c>
      <c r="F35" s="150">
        <v>1</v>
      </c>
    </row>
    <row r="36" spans="1:9" ht="31.5" x14ac:dyDescent="0.25">
      <c r="A36" s="131"/>
      <c r="B36" s="132">
        <v>3</v>
      </c>
      <c r="C36" s="132"/>
      <c r="D36" s="133" t="s">
        <v>122</v>
      </c>
      <c r="E36" s="134">
        <v>19</v>
      </c>
      <c r="F36" s="135">
        <v>0.95</v>
      </c>
    </row>
    <row r="37" spans="1:9" ht="16.5" thickBot="1" x14ac:dyDescent="0.3">
      <c r="A37" s="136"/>
      <c r="B37" s="137"/>
      <c r="C37" s="137"/>
      <c r="D37" s="138" t="s">
        <v>151</v>
      </c>
      <c r="E37" s="139">
        <v>20</v>
      </c>
      <c r="F37" s="140"/>
    </row>
    <row r="38" spans="1:9" ht="15.75" x14ac:dyDescent="0.25">
      <c r="A38" s="141">
        <v>6</v>
      </c>
      <c r="B38" s="142"/>
      <c r="C38" s="142"/>
      <c r="D38" s="143" t="s">
        <v>119</v>
      </c>
      <c r="E38" s="144"/>
      <c r="F38" s="145"/>
      <c r="H38" s="156"/>
      <c r="I38" s="156"/>
    </row>
    <row r="39" spans="1:9" ht="15.75" x14ac:dyDescent="0.25">
      <c r="A39" s="126"/>
      <c r="B39" s="127">
        <v>1</v>
      </c>
      <c r="C39" s="127"/>
      <c r="D39" s="128" t="s">
        <v>126</v>
      </c>
      <c r="E39" s="129">
        <v>6</v>
      </c>
      <c r="F39" s="130">
        <v>0.2857142857142857</v>
      </c>
      <c r="H39" s="157">
        <f>F39</f>
        <v>0.2857142857142857</v>
      </c>
      <c r="I39" s="54" t="s">
        <v>126</v>
      </c>
    </row>
    <row r="40" spans="1:9" ht="15.75" x14ac:dyDescent="0.25">
      <c r="A40" s="131"/>
      <c r="B40" s="132">
        <v>2</v>
      </c>
      <c r="C40" s="132"/>
      <c r="D40" s="133" t="s">
        <v>128</v>
      </c>
      <c r="E40" s="134">
        <v>15</v>
      </c>
      <c r="F40" s="135">
        <v>0.7142857142857143</v>
      </c>
      <c r="H40" s="158">
        <f>F40</f>
        <v>0.7142857142857143</v>
      </c>
      <c r="I40" s="156" t="s">
        <v>128</v>
      </c>
    </row>
    <row r="41" spans="1:9" ht="16.5" thickBot="1" x14ac:dyDescent="0.3">
      <c r="A41" s="136"/>
      <c r="B41" s="137"/>
      <c r="C41" s="137"/>
      <c r="D41" s="138" t="s">
        <v>151</v>
      </c>
      <c r="E41" s="139">
        <v>21</v>
      </c>
      <c r="F41" s="140"/>
    </row>
    <row r="42" spans="1:9" ht="15.75" x14ac:dyDescent="0.25">
      <c r="A42" s="141">
        <v>7</v>
      </c>
      <c r="B42" s="142"/>
      <c r="C42" s="142"/>
      <c r="D42" s="143" t="s">
        <v>119</v>
      </c>
      <c r="E42" s="144"/>
      <c r="F42" s="145"/>
      <c r="H42" s="156"/>
      <c r="I42" s="156"/>
    </row>
    <row r="43" spans="1:9" ht="15.75" x14ac:dyDescent="0.25">
      <c r="A43" s="126"/>
      <c r="B43" s="127">
        <v>1</v>
      </c>
      <c r="C43" s="127"/>
      <c r="D43" s="128" t="s">
        <v>128</v>
      </c>
      <c r="E43" s="129">
        <v>12</v>
      </c>
      <c r="F43" s="130">
        <v>0.54545454545454541</v>
      </c>
      <c r="H43" s="157">
        <f>F43</f>
        <v>0.54545454545454541</v>
      </c>
      <c r="I43" s="54" t="s">
        <v>128</v>
      </c>
    </row>
    <row r="44" spans="1:9" ht="15.75" x14ac:dyDescent="0.25">
      <c r="A44" s="131"/>
      <c r="B44" s="132">
        <v>2</v>
      </c>
      <c r="C44" s="132"/>
      <c r="D44" s="133" t="s">
        <v>129</v>
      </c>
      <c r="E44" s="134">
        <v>10</v>
      </c>
      <c r="F44" s="135">
        <v>0.45454545454545453</v>
      </c>
      <c r="H44" s="158">
        <f>F44</f>
        <v>0.45454545454545453</v>
      </c>
      <c r="I44" s="156" t="s">
        <v>129</v>
      </c>
    </row>
    <row r="45" spans="1:9" ht="16.5" thickBot="1" x14ac:dyDescent="0.3">
      <c r="A45" s="136"/>
      <c r="B45" s="137"/>
      <c r="C45" s="137"/>
      <c r="D45" s="138" t="s">
        <v>151</v>
      </c>
      <c r="E45" s="139">
        <v>22</v>
      </c>
      <c r="F45" s="140"/>
    </row>
    <row r="46" spans="1:9" ht="15.75" x14ac:dyDescent="0.25">
      <c r="A46" s="141">
        <v>8</v>
      </c>
      <c r="B46" s="142"/>
      <c r="C46" s="142"/>
      <c r="D46" s="143" t="s">
        <v>119</v>
      </c>
      <c r="E46" s="144"/>
      <c r="F46" s="145"/>
      <c r="H46" s="156"/>
      <c r="I46" s="156"/>
    </row>
    <row r="47" spans="1:9" ht="15.75" x14ac:dyDescent="0.25">
      <c r="A47" s="126"/>
      <c r="B47" s="127">
        <v>1</v>
      </c>
      <c r="C47" s="127"/>
      <c r="D47" s="128" t="s">
        <v>129</v>
      </c>
      <c r="E47" s="129">
        <v>14</v>
      </c>
      <c r="F47" s="130">
        <v>0.63636363636363635</v>
      </c>
      <c r="H47" s="157">
        <f>F47</f>
        <v>0.63636363636363635</v>
      </c>
      <c r="I47" s="54" t="s">
        <v>129</v>
      </c>
    </row>
    <row r="48" spans="1:9" ht="15.75" x14ac:dyDescent="0.25">
      <c r="A48" s="131"/>
      <c r="B48" s="132">
        <v>2</v>
      </c>
      <c r="C48" s="132"/>
      <c r="D48" s="133" t="s">
        <v>126</v>
      </c>
      <c r="E48" s="134">
        <v>8</v>
      </c>
      <c r="F48" s="135">
        <v>0.36363636363636365</v>
      </c>
      <c r="H48" s="158">
        <f>F48</f>
        <v>0.36363636363636365</v>
      </c>
      <c r="I48" s="156" t="s">
        <v>126</v>
      </c>
    </row>
    <row r="49" spans="1:9" ht="16.5" thickBot="1" x14ac:dyDescent="0.3">
      <c r="A49" s="136"/>
      <c r="B49" s="137"/>
      <c r="C49" s="137"/>
      <c r="D49" s="138" t="s">
        <v>151</v>
      </c>
      <c r="E49" s="139">
        <v>22</v>
      </c>
      <c r="F49" s="140"/>
    </row>
    <row r="50" spans="1:9" ht="31.5" x14ac:dyDescent="0.25">
      <c r="A50" s="141">
        <v>9</v>
      </c>
      <c r="B50" s="142"/>
      <c r="C50" s="142"/>
      <c r="D50" s="143" t="s">
        <v>147</v>
      </c>
      <c r="E50" s="144"/>
      <c r="F50" s="145"/>
    </row>
    <row r="51" spans="1:9" ht="15.75" x14ac:dyDescent="0.25">
      <c r="A51" s="126"/>
      <c r="B51" s="127">
        <v>1</v>
      </c>
      <c r="C51" s="127"/>
      <c r="D51" s="128" t="s">
        <v>126</v>
      </c>
      <c r="E51" s="129">
        <v>20</v>
      </c>
      <c r="F51" s="130">
        <v>0.90909090909090906</v>
      </c>
    </row>
    <row r="52" spans="1:9" ht="15.75" x14ac:dyDescent="0.25">
      <c r="A52" s="146"/>
      <c r="B52" s="147">
        <v>2</v>
      </c>
      <c r="C52" s="147"/>
      <c r="D52" s="148" t="s">
        <v>129</v>
      </c>
      <c r="E52" s="149">
        <v>21</v>
      </c>
      <c r="F52" s="150">
        <v>0.95454545454545459</v>
      </c>
    </row>
    <row r="53" spans="1:9" ht="15.75" x14ac:dyDescent="0.25">
      <c r="A53" s="131"/>
      <c r="B53" s="132">
        <v>3</v>
      </c>
      <c r="C53" s="132"/>
      <c r="D53" s="133" t="s">
        <v>128</v>
      </c>
      <c r="E53" s="134">
        <v>21</v>
      </c>
      <c r="F53" s="135">
        <v>0.95454545454545459</v>
      </c>
    </row>
    <row r="54" spans="1:9" ht="16.5" thickBot="1" x14ac:dyDescent="0.3">
      <c r="A54" s="136"/>
      <c r="B54" s="137"/>
      <c r="C54" s="137"/>
      <c r="D54" s="138" t="s">
        <v>151</v>
      </c>
      <c r="E54" s="139">
        <v>22</v>
      </c>
      <c r="F54" s="140"/>
    </row>
    <row r="55" spans="1:9" ht="15.75" x14ac:dyDescent="0.25">
      <c r="A55" s="141">
        <v>10</v>
      </c>
      <c r="B55" s="142"/>
      <c r="C55" s="142"/>
      <c r="D55" s="143" t="s">
        <v>119</v>
      </c>
      <c r="E55" s="144"/>
      <c r="F55" s="145"/>
    </row>
    <row r="56" spans="1:9" ht="31.5" x14ac:dyDescent="0.25">
      <c r="A56" s="126"/>
      <c r="B56" s="127">
        <v>1</v>
      </c>
      <c r="C56" s="127"/>
      <c r="D56" s="128" t="s">
        <v>131</v>
      </c>
      <c r="E56" s="129">
        <v>11</v>
      </c>
      <c r="F56" s="130">
        <v>0.5</v>
      </c>
      <c r="H56" s="159">
        <f>F56</f>
        <v>0.5</v>
      </c>
      <c r="I56" s="160" t="s">
        <v>226</v>
      </c>
    </row>
    <row r="57" spans="1:9" ht="31.5" x14ac:dyDescent="0.25">
      <c r="A57" s="131"/>
      <c r="B57" s="132">
        <v>2</v>
      </c>
      <c r="C57" s="132"/>
      <c r="D57" s="133" t="s">
        <v>133</v>
      </c>
      <c r="E57" s="134">
        <v>11</v>
      </c>
      <c r="F57" s="135">
        <v>0.5</v>
      </c>
      <c r="H57" s="158">
        <f>F57</f>
        <v>0.5</v>
      </c>
      <c r="I57" s="156" t="s">
        <v>227</v>
      </c>
    </row>
    <row r="58" spans="1:9" ht="16.5" thickBot="1" x14ac:dyDescent="0.3">
      <c r="A58" s="136"/>
      <c r="B58" s="137"/>
      <c r="C58" s="137"/>
      <c r="D58" s="138" t="s">
        <v>151</v>
      </c>
      <c r="E58" s="139">
        <v>22</v>
      </c>
      <c r="F58" s="140"/>
    </row>
  </sheetData>
  <mergeCells count="1">
    <mergeCell ref="B4:C4"/>
  </mergeCells>
  <pageMargins left="0.7" right="0.7" top="0.75" bottom="0.75" header="0.3" footer="0.3"/>
  <pageSetup orientation="portrait" r:id="rId1"/>
  <headerFooter>
    <oddFooter>&amp;L&amp;D &amp;T&amp;CPage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workbookViewId="0"/>
  </sheetViews>
  <sheetFormatPr defaultRowHeight="15" x14ac:dyDescent="0.25"/>
  <cols>
    <col min="1" max="1" width="24.85546875" bestFit="1" customWidth="1"/>
    <col min="2" max="2" width="6.7109375" customWidth="1"/>
    <col min="3" max="4" width="40.7109375" customWidth="1"/>
    <col min="5" max="5" width="7.7109375" customWidth="1"/>
    <col min="6" max="7" width="25.7109375" customWidth="1"/>
    <col min="8" max="9" width="7.7109375" customWidth="1"/>
  </cols>
  <sheetData>
    <row r="1" spans="1:9" s="24" customFormat="1" ht="23.25" x14ac:dyDescent="0.35">
      <c r="A1" s="26" t="s">
        <v>153</v>
      </c>
    </row>
    <row r="2" spans="1:9" ht="15.75" x14ac:dyDescent="0.25">
      <c r="A2" s="25" t="s">
        <v>103</v>
      </c>
    </row>
    <row r="4" spans="1:9" x14ac:dyDescent="0.25">
      <c r="A4" s="99" t="s">
        <v>104</v>
      </c>
      <c r="B4" s="166" t="s">
        <v>105</v>
      </c>
      <c r="C4" s="166"/>
    </row>
    <row r="5" spans="1:9" x14ac:dyDescent="0.25">
      <c r="B5" s="167" t="s">
        <v>106</v>
      </c>
      <c r="C5" s="167"/>
    </row>
    <row r="7" spans="1:9" x14ac:dyDescent="0.25">
      <c r="A7" s="99" t="s">
        <v>107</v>
      </c>
      <c r="B7" s="168">
        <v>41599.451261574075</v>
      </c>
      <c r="C7" s="168"/>
    </row>
    <row r="8" spans="1:9" ht="15.75" thickBot="1" x14ac:dyDescent="0.3"/>
    <row r="9" spans="1:9" ht="15.75" thickBot="1" x14ac:dyDescent="0.3">
      <c r="A9" s="99" t="s">
        <v>108</v>
      </c>
      <c r="B9" s="100" t="s">
        <v>109</v>
      </c>
      <c r="C9" s="101" t="s">
        <v>110</v>
      </c>
      <c r="D9" s="101" t="s">
        <v>111</v>
      </c>
      <c r="E9" s="101" t="s">
        <v>112</v>
      </c>
      <c r="F9" s="101" t="s">
        <v>113</v>
      </c>
      <c r="G9" s="101" t="s">
        <v>114</v>
      </c>
      <c r="H9" s="101" t="s">
        <v>4</v>
      </c>
      <c r="I9" s="102" t="s">
        <v>115</v>
      </c>
    </row>
    <row r="10" spans="1:9" ht="45" customHeight="1" x14ac:dyDescent="0.25">
      <c r="B10" s="13">
        <v>24</v>
      </c>
      <c r="C10" s="9" t="s">
        <v>116</v>
      </c>
      <c r="D10" s="9" t="s">
        <v>116</v>
      </c>
      <c r="E10" s="6">
        <v>1</v>
      </c>
      <c r="F10" s="7" t="s">
        <v>117</v>
      </c>
      <c r="G10" s="7" t="s">
        <v>117</v>
      </c>
      <c r="H10" s="8">
        <v>1</v>
      </c>
      <c r="I10" s="14"/>
    </row>
    <row r="11" spans="1:9" ht="30" customHeight="1" thickBot="1" x14ac:dyDescent="0.3">
      <c r="B11" s="15"/>
      <c r="C11" s="2"/>
      <c r="D11" s="2"/>
      <c r="E11" s="10">
        <v>2</v>
      </c>
      <c r="F11" s="11" t="s">
        <v>118</v>
      </c>
      <c r="G11" s="11" t="s">
        <v>118</v>
      </c>
      <c r="H11" s="12">
        <v>1</v>
      </c>
      <c r="I11" s="16"/>
    </row>
    <row r="12" spans="1:9" ht="45" customHeight="1" x14ac:dyDescent="0.25">
      <c r="B12" s="13">
        <v>27</v>
      </c>
      <c r="C12" s="9" t="s">
        <v>119</v>
      </c>
      <c r="D12" s="9" t="s">
        <v>119</v>
      </c>
      <c r="E12" s="6">
        <v>1</v>
      </c>
      <c r="F12" s="7" t="s">
        <v>120</v>
      </c>
      <c r="G12" s="7" t="s">
        <v>121</v>
      </c>
      <c r="H12" s="8">
        <v>1</v>
      </c>
      <c r="I12" s="14"/>
    </row>
    <row r="13" spans="1:9" ht="30" customHeight="1" thickBot="1" x14ac:dyDescent="0.3">
      <c r="B13" s="15"/>
      <c r="C13" s="2"/>
      <c r="D13" s="2"/>
      <c r="E13" s="10">
        <v>2</v>
      </c>
      <c r="F13" s="11" t="s">
        <v>122</v>
      </c>
      <c r="G13" s="11" t="s">
        <v>123</v>
      </c>
      <c r="H13" s="12">
        <v>1</v>
      </c>
      <c r="I13" s="16"/>
    </row>
    <row r="14" spans="1:9" ht="45" customHeight="1" x14ac:dyDescent="0.25">
      <c r="B14" s="13">
        <v>28</v>
      </c>
      <c r="C14" s="9" t="s">
        <v>119</v>
      </c>
      <c r="D14" s="9" t="s">
        <v>119</v>
      </c>
      <c r="E14" s="6">
        <v>1</v>
      </c>
      <c r="F14" s="7" t="s">
        <v>122</v>
      </c>
      <c r="G14" s="7" t="s">
        <v>123</v>
      </c>
      <c r="H14" s="8">
        <v>1</v>
      </c>
      <c r="I14" s="14"/>
    </row>
    <row r="15" spans="1:9" ht="30" customHeight="1" thickBot="1" x14ac:dyDescent="0.3">
      <c r="B15" s="15"/>
      <c r="C15" s="2"/>
      <c r="D15" s="2"/>
      <c r="E15" s="10">
        <v>2</v>
      </c>
      <c r="F15" s="11" t="s">
        <v>124</v>
      </c>
      <c r="G15" s="11" t="s">
        <v>124</v>
      </c>
      <c r="H15" s="12">
        <v>1</v>
      </c>
      <c r="I15" s="16"/>
    </row>
    <row r="16" spans="1:9" ht="45" customHeight="1" x14ac:dyDescent="0.25">
      <c r="B16" s="13">
        <v>29</v>
      </c>
      <c r="C16" s="9" t="s">
        <v>119</v>
      </c>
      <c r="D16" s="9" t="s">
        <v>119</v>
      </c>
      <c r="E16" s="6">
        <v>1</v>
      </c>
      <c r="F16" s="7" t="s">
        <v>124</v>
      </c>
      <c r="G16" s="7" t="s">
        <v>124</v>
      </c>
      <c r="H16" s="8">
        <v>1</v>
      </c>
      <c r="I16" s="14"/>
    </row>
    <row r="17" spans="2:9" ht="30" customHeight="1" thickBot="1" x14ac:dyDescent="0.3">
      <c r="B17" s="15"/>
      <c r="C17" s="2"/>
      <c r="D17" s="2"/>
      <c r="E17" s="10">
        <v>2</v>
      </c>
      <c r="F17" s="11" t="s">
        <v>125</v>
      </c>
      <c r="G17" s="11" t="s">
        <v>121</v>
      </c>
      <c r="H17" s="12">
        <v>1</v>
      </c>
      <c r="I17" s="16"/>
    </row>
    <row r="18" spans="2:9" ht="45" customHeight="1" x14ac:dyDescent="0.25">
      <c r="B18" s="13">
        <v>30</v>
      </c>
      <c r="C18" s="9" t="s">
        <v>119</v>
      </c>
      <c r="D18" s="9" t="s">
        <v>119</v>
      </c>
      <c r="E18" s="6">
        <v>1</v>
      </c>
      <c r="F18" s="7" t="s">
        <v>126</v>
      </c>
      <c r="G18" s="7" t="s">
        <v>127</v>
      </c>
      <c r="H18" s="8">
        <v>1</v>
      </c>
      <c r="I18" s="14"/>
    </row>
    <row r="19" spans="2:9" ht="30" customHeight="1" thickBot="1" x14ac:dyDescent="0.3">
      <c r="B19" s="15"/>
      <c r="C19" s="2"/>
      <c r="D19" s="2"/>
      <c r="E19" s="10">
        <v>2</v>
      </c>
      <c r="F19" s="11" t="s">
        <v>128</v>
      </c>
      <c r="G19" s="11" t="s">
        <v>128</v>
      </c>
      <c r="H19" s="12">
        <v>1</v>
      </c>
      <c r="I19" s="16"/>
    </row>
    <row r="20" spans="2:9" ht="45" customHeight="1" x14ac:dyDescent="0.25">
      <c r="B20" s="13">
        <v>31</v>
      </c>
      <c r="C20" s="9" t="s">
        <v>119</v>
      </c>
      <c r="D20" s="9" t="s">
        <v>119</v>
      </c>
      <c r="E20" s="6">
        <v>1</v>
      </c>
      <c r="F20" s="7" t="s">
        <v>128</v>
      </c>
      <c r="G20" s="7" t="s">
        <v>128</v>
      </c>
      <c r="H20" s="8">
        <v>1</v>
      </c>
      <c r="I20" s="14"/>
    </row>
    <row r="21" spans="2:9" ht="30" customHeight="1" thickBot="1" x14ac:dyDescent="0.3">
      <c r="B21" s="15"/>
      <c r="C21" s="2"/>
      <c r="D21" s="2"/>
      <c r="E21" s="10">
        <v>2</v>
      </c>
      <c r="F21" s="11" t="s">
        <v>129</v>
      </c>
      <c r="G21" s="11" t="s">
        <v>130</v>
      </c>
      <c r="H21" s="12">
        <v>1</v>
      </c>
      <c r="I21" s="16"/>
    </row>
    <row r="22" spans="2:9" ht="45" customHeight="1" x14ac:dyDescent="0.25">
      <c r="B22" s="13">
        <v>32</v>
      </c>
      <c r="C22" s="9" t="s">
        <v>119</v>
      </c>
      <c r="D22" s="9" t="s">
        <v>119</v>
      </c>
      <c r="E22" s="6">
        <v>1</v>
      </c>
      <c r="F22" s="7" t="s">
        <v>129</v>
      </c>
      <c r="G22" s="7" t="s">
        <v>130</v>
      </c>
      <c r="H22" s="8">
        <v>1</v>
      </c>
      <c r="I22" s="14"/>
    </row>
    <row r="23" spans="2:9" ht="30" customHeight="1" thickBot="1" x14ac:dyDescent="0.3">
      <c r="B23" s="15"/>
      <c r="C23" s="2"/>
      <c r="D23" s="2"/>
      <c r="E23" s="10">
        <v>2</v>
      </c>
      <c r="F23" s="11" t="s">
        <v>126</v>
      </c>
      <c r="G23" s="11" t="s">
        <v>127</v>
      </c>
      <c r="H23" s="12">
        <v>1</v>
      </c>
      <c r="I23" s="16"/>
    </row>
    <row r="24" spans="2:9" ht="45" customHeight="1" x14ac:dyDescent="0.25">
      <c r="B24" s="13">
        <v>33</v>
      </c>
      <c r="C24" s="9" t="s">
        <v>119</v>
      </c>
      <c r="D24" s="9" t="s">
        <v>119</v>
      </c>
      <c r="E24" s="6">
        <v>1</v>
      </c>
      <c r="F24" s="7" t="s">
        <v>131</v>
      </c>
      <c r="G24" s="7" t="s">
        <v>132</v>
      </c>
      <c r="H24" s="8">
        <v>1</v>
      </c>
      <c r="I24" s="14"/>
    </row>
    <row r="25" spans="2:9" ht="30" customHeight="1" thickBot="1" x14ac:dyDescent="0.3">
      <c r="B25" s="15"/>
      <c r="C25" s="2"/>
      <c r="D25" s="2"/>
      <c r="E25" s="10">
        <v>2</v>
      </c>
      <c r="F25" s="11" t="s">
        <v>133</v>
      </c>
      <c r="G25" s="11" t="s">
        <v>134</v>
      </c>
      <c r="H25" s="12">
        <v>1</v>
      </c>
      <c r="I25" s="16"/>
    </row>
    <row r="26" spans="2:9" ht="45" customHeight="1" x14ac:dyDescent="0.25">
      <c r="B26" s="13">
        <v>38</v>
      </c>
      <c r="C26" s="9" t="s">
        <v>135</v>
      </c>
      <c r="D26" s="9" t="s">
        <v>136</v>
      </c>
      <c r="E26" s="6">
        <v>1</v>
      </c>
      <c r="F26" s="7" t="s">
        <v>137</v>
      </c>
      <c r="G26" s="7" t="s">
        <v>138</v>
      </c>
      <c r="H26" s="8">
        <v>1</v>
      </c>
      <c r="I26" s="14"/>
    </row>
    <row r="27" spans="2:9" ht="30" customHeight="1" x14ac:dyDescent="0.25">
      <c r="B27" s="15"/>
      <c r="C27" s="2"/>
      <c r="D27" s="2"/>
      <c r="E27" s="5">
        <v>2</v>
      </c>
      <c r="F27" s="4" t="s">
        <v>139</v>
      </c>
      <c r="G27" s="4" t="s">
        <v>137</v>
      </c>
      <c r="H27" s="3">
        <v>1</v>
      </c>
      <c r="I27" s="17"/>
    </row>
    <row r="28" spans="2:9" ht="30" customHeight="1" x14ac:dyDescent="0.25">
      <c r="B28" s="15"/>
      <c r="C28" s="2"/>
      <c r="D28" s="2"/>
      <c r="E28" s="5">
        <v>3</v>
      </c>
      <c r="F28" s="4" t="s">
        <v>138</v>
      </c>
      <c r="G28" s="4" t="s">
        <v>139</v>
      </c>
      <c r="H28" s="3">
        <v>1</v>
      </c>
      <c r="I28" s="17"/>
    </row>
    <row r="29" spans="2:9" ht="30" customHeight="1" thickBot="1" x14ac:dyDescent="0.3">
      <c r="B29" s="15"/>
      <c r="C29" s="2"/>
      <c r="D29" s="2"/>
      <c r="E29" s="10">
        <v>4</v>
      </c>
      <c r="F29" s="11" t="s">
        <v>140</v>
      </c>
      <c r="G29" s="11" t="s">
        <v>141</v>
      </c>
      <c r="H29" s="12">
        <v>1</v>
      </c>
      <c r="I29" s="16"/>
    </row>
    <row r="30" spans="2:9" ht="45" customHeight="1" x14ac:dyDescent="0.25">
      <c r="B30" s="13">
        <v>40</v>
      </c>
      <c r="C30" s="9" t="s">
        <v>142</v>
      </c>
      <c r="D30" s="9" t="s">
        <v>136</v>
      </c>
      <c r="E30" s="6">
        <v>1</v>
      </c>
      <c r="F30" s="7" t="s">
        <v>143</v>
      </c>
      <c r="G30" s="7" t="s">
        <v>138</v>
      </c>
      <c r="H30" s="8">
        <v>1</v>
      </c>
      <c r="I30" s="14"/>
    </row>
    <row r="31" spans="2:9" ht="30" customHeight="1" x14ac:dyDescent="0.25">
      <c r="B31" s="15"/>
      <c r="C31" s="2"/>
      <c r="D31" s="2"/>
      <c r="E31" s="5">
        <v>2</v>
      </c>
      <c r="F31" s="4" t="s">
        <v>144</v>
      </c>
      <c r="G31" s="4" t="s">
        <v>137</v>
      </c>
      <c r="H31" s="3">
        <v>1</v>
      </c>
      <c r="I31" s="17"/>
    </row>
    <row r="32" spans="2:9" ht="30" customHeight="1" x14ac:dyDescent="0.25">
      <c r="B32" s="15"/>
      <c r="C32" s="2"/>
      <c r="D32" s="2"/>
      <c r="E32" s="5">
        <v>3</v>
      </c>
      <c r="F32" s="4" t="s">
        <v>145</v>
      </c>
      <c r="G32" s="4" t="s">
        <v>139</v>
      </c>
      <c r="H32" s="3">
        <v>1</v>
      </c>
      <c r="I32" s="17"/>
    </row>
    <row r="33" spans="2:9" ht="30" customHeight="1" thickBot="1" x14ac:dyDescent="0.3">
      <c r="B33" s="15"/>
      <c r="C33" s="2"/>
      <c r="D33" s="2"/>
      <c r="E33" s="10">
        <v>4</v>
      </c>
      <c r="F33" s="11" t="s">
        <v>146</v>
      </c>
      <c r="G33" s="11" t="s">
        <v>141</v>
      </c>
      <c r="H33" s="12">
        <v>1</v>
      </c>
      <c r="I33" s="16"/>
    </row>
    <row r="34" spans="2:9" ht="45" customHeight="1" x14ac:dyDescent="0.25">
      <c r="B34" s="13">
        <v>42</v>
      </c>
      <c r="C34" s="9" t="s">
        <v>147</v>
      </c>
      <c r="D34" s="9" t="s">
        <v>136</v>
      </c>
      <c r="E34" s="6">
        <v>1</v>
      </c>
      <c r="F34" s="7" t="s">
        <v>124</v>
      </c>
      <c r="G34" s="7" t="s">
        <v>138</v>
      </c>
      <c r="H34" s="8">
        <v>1</v>
      </c>
      <c r="I34" s="14"/>
    </row>
    <row r="35" spans="2:9" ht="30" customHeight="1" x14ac:dyDescent="0.25">
      <c r="B35" s="15"/>
      <c r="C35" s="2"/>
      <c r="D35" s="2"/>
      <c r="E35" s="5">
        <v>2</v>
      </c>
      <c r="F35" s="4" t="s">
        <v>120</v>
      </c>
      <c r="G35" s="4" t="s">
        <v>137</v>
      </c>
      <c r="H35" s="3">
        <v>1</v>
      </c>
      <c r="I35" s="17"/>
    </row>
    <row r="36" spans="2:9" ht="30" customHeight="1" thickBot="1" x14ac:dyDescent="0.3">
      <c r="B36" s="15"/>
      <c r="C36" s="2"/>
      <c r="D36" s="2"/>
      <c r="E36" s="10">
        <v>3</v>
      </c>
      <c r="F36" s="11" t="s">
        <v>122</v>
      </c>
      <c r="G36" s="11" t="s">
        <v>139</v>
      </c>
      <c r="H36" s="12">
        <v>1</v>
      </c>
      <c r="I36" s="16"/>
    </row>
    <row r="37" spans="2:9" ht="45" customHeight="1" x14ac:dyDescent="0.25">
      <c r="B37" s="13">
        <v>44</v>
      </c>
      <c r="C37" s="9" t="s">
        <v>147</v>
      </c>
      <c r="D37" s="9" t="s">
        <v>136</v>
      </c>
      <c r="E37" s="6">
        <v>1</v>
      </c>
      <c r="F37" s="7" t="s">
        <v>126</v>
      </c>
      <c r="G37" s="7" t="s">
        <v>138</v>
      </c>
      <c r="H37" s="8">
        <v>1</v>
      </c>
      <c r="I37" s="14"/>
    </row>
    <row r="38" spans="2:9" ht="30" customHeight="1" x14ac:dyDescent="0.25">
      <c r="B38" s="15"/>
      <c r="C38" s="2"/>
      <c r="D38" s="2"/>
      <c r="E38" s="5">
        <v>2</v>
      </c>
      <c r="F38" s="4" t="s">
        <v>129</v>
      </c>
      <c r="G38" s="4" t="s">
        <v>137</v>
      </c>
      <c r="H38" s="3">
        <v>1</v>
      </c>
      <c r="I38" s="17"/>
    </row>
    <row r="39" spans="2:9" ht="30" customHeight="1" thickBot="1" x14ac:dyDescent="0.3">
      <c r="B39" s="18"/>
      <c r="C39" s="19"/>
      <c r="D39" s="19"/>
      <c r="E39" s="20">
        <v>3</v>
      </c>
      <c r="F39" s="21" t="s">
        <v>128</v>
      </c>
      <c r="G39" s="21" t="s">
        <v>139</v>
      </c>
      <c r="H39" s="22">
        <v>1</v>
      </c>
      <c r="I39" s="23"/>
    </row>
    <row r="40" spans="2:9" x14ac:dyDescent="0.25">
      <c r="E40" s="1"/>
      <c r="I40" s="1"/>
    </row>
  </sheetData>
  <mergeCells count="3">
    <mergeCell ref="B4:C4"/>
    <mergeCell ref="B5:C5"/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workbookViewId="0"/>
  </sheetViews>
  <sheetFormatPr defaultRowHeight="15" x14ac:dyDescent="0.25"/>
  <cols>
    <col min="1" max="2" width="9.7109375" style="54" customWidth="1"/>
    <col min="3" max="16384" width="9.140625" style="54"/>
  </cols>
  <sheetData>
    <row r="1" spans="1:14" ht="23.25" x14ac:dyDescent="0.35">
      <c r="A1" s="26" t="s">
        <v>183</v>
      </c>
    </row>
    <row r="2" spans="1:14" ht="15.75" x14ac:dyDescent="0.25">
      <c r="A2" s="55" t="s">
        <v>184</v>
      </c>
    </row>
    <row r="3" spans="1:14" ht="15.75" x14ac:dyDescent="0.25">
      <c r="A3" s="55"/>
    </row>
    <row r="4" spans="1:14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</row>
    <row r="5" spans="1:14" ht="16.5" thickBot="1" x14ac:dyDescent="0.3">
      <c r="A5" s="57" t="s">
        <v>192</v>
      </c>
      <c r="B5" s="58"/>
      <c r="C5" s="58"/>
      <c r="D5" s="58"/>
      <c r="E5" s="58"/>
      <c r="F5" s="58"/>
      <c r="G5" s="55"/>
      <c r="H5" s="55"/>
      <c r="I5" s="56" t="s">
        <v>191</v>
      </c>
      <c r="J5" s="55"/>
      <c r="K5" s="55"/>
      <c r="L5" s="55"/>
      <c r="M5" s="55"/>
      <c r="N5" s="55"/>
    </row>
    <row r="6" spans="1:14" ht="15.75" x14ac:dyDescent="0.25">
      <c r="A6" s="172" t="s">
        <v>175</v>
      </c>
      <c r="B6" s="172" t="s">
        <v>176</v>
      </c>
      <c r="C6" s="171" t="s">
        <v>182</v>
      </c>
      <c r="D6" s="171"/>
      <c r="E6" s="171"/>
      <c r="F6" s="171"/>
      <c r="G6" s="55"/>
      <c r="H6" s="55"/>
      <c r="I6" s="177" t="s">
        <v>174</v>
      </c>
      <c r="J6" s="178" t="s">
        <v>190</v>
      </c>
      <c r="K6" s="178"/>
      <c r="L6" s="178"/>
      <c r="M6" s="179" t="s">
        <v>193</v>
      </c>
      <c r="N6" s="179"/>
    </row>
    <row r="7" spans="1:14" ht="15.75" x14ac:dyDescent="0.25">
      <c r="A7" s="173"/>
      <c r="B7" s="173"/>
      <c r="C7" s="59" t="s">
        <v>169</v>
      </c>
      <c r="D7" s="59" t="s">
        <v>170</v>
      </c>
      <c r="E7" s="59" t="s">
        <v>171</v>
      </c>
      <c r="F7" s="59" t="s">
        <v>172</v>
      </c>
      <c r="G7" s="55"/>
      <c r="H7" s="55"/>
      <c r="I7" s="177"/>
      <c r="J7" s="178"/>
      <c r="K7" s="178"/>
      <c r="L7" s="178"/>
      <c r="M7" s="179"/>
      <c r="N7" s="179"/>
    </row>
    <row r="8" spans="1:14" ht="15.75" x14ac:dyDescent="0.25">
      <c r="A8" s="60">
        <f>'Data-RawInput'!A6</f>
        <v>1</v>
      </c>
      <c r="B8" s="60" t="str">
        <f>'Data-RawInput'!Q6</f>
        <v>2,4,3,1</v>
      </c>
      <c r="C8" s="61">
        <v>2</v>
      </c>
      <c r="D8" s="61">
        <v>4</v>
      </c>
      <c r="E8" s="61">
        <v>3</v>
      </c>
      <c r="F8" s="61">
        <v>1</v>
      </c>
      <c r="G8" s="55"/>
      <c r="H8" s="55"/>
      <c r="I8" s="60" t="s">
        <v>169</v>
      </c>
      <c r="J8" s="55" t="str">
        <f>B43</f>
        <v xml:space="preserve">Safety &amp; Security </v>
      </c>
      <c r="K8" s="55"/>
      <c r="L8" s="55"/>
      <c r="M8" s="180">
        <f>M34</f>
        <v>0.29411764705882354</v>
      </c>
      <c r="N8" s="181"/>
    </row>
    <row r="9" spans="1:14" ht="15.75" x14ac:dyDescent="0.25">
      <c r="A9" s="60">
        <f>'Data-RawInput'!A7</f>
        <v>2</v>
      </c>
      <c r="B9" s="60" t="str">
        <f>'Data-RawInput'!Q7</f>
        <v>1,2,4,3</v>
      </c>
      <c r="C9" s="61">
        <v>1</v>
      </c>
      <c r="D9" s="61">
        <v>2</v>
      </c>
      <c r="E9" s="61">
        <v>4</v>
      </c>
      <c r="F9" s="61">
        <v>3</v>
      </c>
      <c r="G9" s="55"/>
      <c r="H9" s="55"/>
      <c r="I9" s="60" t="s">
        <v>170</v>
      </c>
      <c r="J9" s="55" t="str">
        <f>B45</f>
        <v xml:space="preserve">Technology Advancement </v>
      </c>
      <c r="K9" s="55"/>
      <c r="L9" s="55"/>
      <c r="M9" s="180">
        <f>M36</f>
        <v>0.26470588235294118</v>
      </c>
      <c r="N9" s="180"/>
    </row>
    <row r="10" spans="1:14" ht="15.75" x14ac:dyDescent="0.25">
      <c r="A10" s="60">
        <f>'Data-RawInput'!A8</f>
        <v>3</v>
      </c>
      <c r="B10" s="60" t="str">
        <f>'Data-RawInput'!Q8</f>
        <v>2,1,4,3</v>
      </c>
      <c r="C10" s="61">
        <v>2</v>
      </c>
      <c r="D10" s="61">
        <v>1</v>
      </c>
      <c r="E10" s="61">
        <v>4</v>
      </c>
      <c r="F10" s="61">
        <v>3</v>
      </c>
      <c r="G10" s="55"/>
      <c r="H10" s="55"/>
      <c r="I10" s="60" t="s">
        <v>171</v>
      </c>
      <c r="J10" s="55" t="str">
        <f>B42</f>
        <v xml:space="preserve">Complete Streets </v>
      </c>
      <c r="K10" s="55"/>
      <c r="L10" s="55"/>
      <c r="M10" s="180">
        <f>M33</f>
        <v>0.24705882352941178</v>
      </c>
      <c r="N10" s="180"/>
    </row>
    <row r="11" spans="1:14" ht="15.75" x14ac:dyDescent="0.25">
      <c r="A11" s="60">
        <f>'Data-RawInput'!A9</f>
        <v>4</v>
      </c>
      <c r="B11" s="60" t="str">
        <f>'Data-RawInput'!Q9</f>
        <v>1,2,4,3</v>
      </c>
      <c r="C11" s="61">
        <v>1</v>
      </c>
      <c r="D11" s="61">
        <v>2</v>
      </c>
      <c r="E11" s="61">
        <v>4</v>
      </c>
      <c r="F11" s="61">
        <v>3</v>
      </c>
      <c r="G11" s="55"/>
      <c r="H11" s="55"/>
      <c r="I11" s="60" t="s">
        <v>172</v>
      </c>
      <c r="J11" s="55" t="str">
        <f>B44</f>
        <v xml:space="preserve">Sustainability Initiatives </v>
      </c>
      <c r="K11" s="55"/>
      <c r="L11" s="55"/>
      <c r="M11" s="180">
        <f>M35</f>
        <v>0.19411764705882353</v>
      </c>
      <c r="N11" s="180"/>
    </row>
    <row r="12" spans="1:14" ht="15.75" x14ac:dyDescent="0.25">
      <c r="A12" s="60">
        <f>'Data-RawInput'!A10</f>
        <v>5</v>
      </c>
      <c r="B12" s="60" t="str">
        <f>'Data-RawInput'!Q10</f>
        <v>1,3,2,4</v>
      </c>
      <c r="C12" s="61">
        <v>1</v>
      </c>
      <c r="D12" s="61">
        <v>3</v>
      </c>
      <c r="E12" s="61">
        <v>2</v>
      </c>
      <c r="F12" s="61">
        <v>4</v>
      </c>
      <c r="G12" s="55"/>
      <c r="H12" s="55"/>
      <c r="I12" s="55"/>
      <c r="J12" s="55"/>
      <c r="K12" s="55"/>
      <c r="L12" s="55"/>
      <c r="M12" s="55"/>
      <c r="N12" s="55"/>
    </row>
    <row r="13" spans="1:14" ht="15.75" x14ac:dyDescent="0.25">
      <c r="A13" s="60">
        <f>'Data-RawInput'!A11</f>
        <v>6</v>
      </c>
      <c r="B13" s="62" t="str">
        <f>'Data-RawInput'!Q11</f>
        <v>1</v>
      </c>
      <c r="C13" s="63">
        <v>0</v>
      </c>
      <c r="D13" s="63">
        <v>0</v>
      </c>
      <c r="E13" s="63">
        <v>0</v>
      </c>
      <c r="F13" s="63">
        <v>0</v>
      </c>
      <c r="G13" s="55"/>
      <c r="H13" s="55"/>
      <c r="I13" s="55"/>
      <c r="J13" s="55"/>
      <c r="K13" s="55"/>
      <c r="L13" s="55"/>
      <c r="M13" s="55"/>
      <c r="N13" s="55"/>
    </row>
    <row r="14" spans="1:14" ht="15.75" x14ac:dyDescent="0.25">
      <c r="A14" s="60">
        <f>'Data-RawInput'!A12</f>
        <v>7</v>
      </c>
      <c r="B14" s="62">
        <f>'Data-RawInput'!Q12</f>
        <v>0</v>
      </c>
      <c r="C14" s="63">
        <v>0</v>
      </c>
      <c r="D14" s="63">
        <v>0</v>
      </c>
      <c r="E14" s="63">
        <v>0</v>
      </c>
      <c r="F14" s="63">
        <v>0</v>
      </c>
      <c r="G14" s="55"/>
      <c r="H14" s="55"/>
      <c r="I14" s="55"/>
      <c r="J14" s="55"/>
      <c r="K14" s="55"/>
      <c r="L14" s="55"/>
      <c r="M14" s="55"/>
      <c r="N14" s="55"/>
    </row>
    <row r="15" spans="1:14" ht="15.75" x14ac:dyDescent="0.25">
      <c r="A15" s="60">
        <f>'Data-RawInput'!A13</f>
        <v>8</v>
      </c>
      <c r="B15" s="60" t="str">
        <f>'Data-RawInput'!Q13</f>
        <v>2,1,3,4</v>
      </c>
      <c r="C15" s="61">
        <v>2</v>
      </c>
      <c r="D15" s="61">
        <v>1</v>
      </c>
      <c r="E15" s="61">
        <v>3</v>
      </c>
      <c r="F15" s="61">
        <v>4</v>
      </c>
      <c r="G15" s="55"/>
      <c r="H15" s="55"/>
      <c r="I15" s="55"/>
      <c r="J15" s="55"/>
      <c r="K15" s="55"/>
      <c r="L15" s="55"/>
      <c r="M15" s="55"/>
      <c r="N15" s="55"/>
    </row>
    <row r="16" spans="1:14" ht="15.75" x14ac:dyDescent="0.25">
      <c r="A16" s="60">
        <f>'Data-RawInput'!A14</f>
        <v>9</v>
      </c>
      <c r="B16" s="60" t="str">
        <f>'Data-RawInput'!Q14</f>
        <v>1,3,2,4</v>
      </c>
      <c r="C16" s="61">
        <v>1</v>
      </c>
      <c r="D16" s="61">
        <v>3</v>
      </c>
      <c r="E16" s="61">
        <v>2</v>
      </c>
      <c r="F16" s="61">
        <v>4</v>
      </c>
      <c r="G16" s="55"/>
      <c r="H16" s="55"/>
      <c r="I16" s="55"/>
      <c r="J16" s="55"/>
      <c r="K16" s="55"/>
      <c r="L16" s="55"/>
      <c r="M16" s="55"/>
      <c r="N16" s="55"/>
    </row>
    <row r="17" spans="1:14" ht="15.75" x14ac:dyDescent="0.25">
      <c r="A17" s="60">
        <f>'Data-RawInput'!A15</f>
        <v>10</v>
      </c>
      <c r="B17" s="62" t="str">
        <f>'Data-RawInput'!Q15</f>
        <v>2</v>
      </c>
      <c r="C17" s="63">
        <v>0</v>
      </c>
      <c r="D17" s="63">
        <v>0</v>
      </c>
      <c r="E17" s="63">
        <v>0</v>
      </c>
      <c r="F17" s="63">
        <v>0</v>
      </c>
      <c r="G17" s="55"/>
      <c r="H17" s="55"/>
      <c r="I17" s="55"/>
      <c r="J17" s="55"/>
      <c r="K17" s="55"/>
      <c r="L17" s="55"/>
      <c r="M17" s="55"/>
      <c r="N17" s="55"/>
    </row>
    <row r="18" spans="1:14" ht="15.75" x14ac:dyDescent="0.25">
      <c r="A18" s="60">
        <f>'Data-RawInput'!A16</f>
        <v>11</v>
      </c>
      <c r="B18" s="60" t="str">
        <f>'Data-RawInput'!Q16</f>
        <v>4,3,2,1</v>
      </c>
      <c r="C18" s="61">
        <v>4</v>
      </c>
      <c r="D18" s="61">
        <v>3</v>
      </c>
      <c r="E18" s="61">
        <v>2</v>
      </c>
      <c r="F18" s="61">
        <v>1</v>
      </c>
      <c r="G18" s="55"/>
      <c r="H18" s="55"/>
      <c r="I18" s="55"/>
      <c r="J18" s="55"/>
      <c r="K18" s="55"/>
      <c r="L18" s="55"/>
      <c r="M18" s="55"/>
      <c r="N18" s="55"/>
    </row>
    <row r="19" spans="1:14" ht="15.75" x14ac:dyDescent="0.25">
      <c r="A19" s="60">
        <f>'Data-RawInput'!A17</f>
        <v>12</v>
      </c>
      <c r="B19" s="62">
        <f>'Data-RawInput'!Q17</f>
        <v>0</v>
      </c>
      <c r="C19" s="63">
        <v>0</v>
      </c>
      <c r="D19" s="63">
        <v>0</v>
      </c>
      <c r="E19" s="63">
        <v>0</v>
      </c>
      <c r="F19" s="63">
        <v>0</v>
      </c>
      <c r="G19" s="55"/>
      <c r="H19" s="55"/>
      <c r="I19" s="55"/>
      <c r="J19" s="55"/>
      <c r="K19" s="55"/>
      <c r="L19" s="55"/>
      <c r="M19" s="55"/>
      <c r="N19" s="55"/>
    </row>
    <row r="20" spans="1:14" ht="15.75" x14ac:dyDescent="0.25">
      <c r="A20" s="60">
        <f>'Data-RawInput'!A18</f>
        <v>13</v>
      </c>
      <c r="B20" s="60" t="str">
        <f>'Data-RawInput'!Q18</f>
        <v>4,2,3,1</v>
      </c>
      <c r="C20" s="61">
        <v>4</v>
      </c>
      <c r="D20" s="61">
        <v>2</v>
      </c>
      <c r="E20" s="61">
        <v>3</v>
      </c>
      <c r="F20" s="61">
        <v>1</v>
      </c>
      <c r="G20" s="55"/>
      <c r="H20" s="55"/>
      <c r="I20" s="55"/>
      <c r="J20" s="55"/>
      <c r="K20" s="55"/>
      <c r="L20" s="55"/>
      <c r="M20" s="55"/>
      <c r="N20" s="55"/>
    </row>
    <row r="21" spans="1:14" ht="15.75" x14ac:dyDescent="0.25">
      <c r="A21" s="60">
        <f>'Data-RawInput'!A19</f>
        <v>14</v>
      </c>
      <c r="B21" s="62" t="str">
        <f>'Data-RawInput'!Q19</f>
        <v>1</v>
      </c>
      <c r="C21" s="63">
        <v>0</v>
      </c>
      <c r="D21" s="63">
        <v>0</v>
      </c>
      <c r="E21" s="63">
        <v>0</v>
      </c>
      <c r="F21" s="63">
        <v>0</v>
      </c>
      <c r="G21" s="55"/>
      <c r="H21" s="55"/>
      <c r="I21" s="55"/>
      <c r="J21" s="55"/>
      <c r="K21" s="55"/>
      <c r="L21" s="55"/>
      <c r="M21" s="55"/>
      <c r="N21" s="55"/>
    </row>
    <row r="22" spans="1:14" ht="15.75" x14ac:dyDescent="0.25">
      <c r="A22" s="60">
        <f>'Data-RawInput'!A20</f>
        <v>15</v>
      </c>
      <c r="B22" s="60" t="str">
        <f>'Data-RawInput'!Q20</f>
        <v>2,1,4,3</v>
      </c>
      <c r="C22" s="61">
        <v>2</v>
      </c>
      <c r="D22" s="61">
        <v>1</v>
      </c>
      <c r="E22" s="61">
        <v>4</v>
      </c>
      <c r="F22" s="61">
        <v>3</v>
      </c>
      <c r="G22" s="55"/>
      <c r="H22" s="55"/>
      <c r="I22" s="55"/>
      <c r="J22" s="55"/>
      <c r="K22" s="55"/>
      <c r="L22" s="55"/>
      <c r="M22" s="55"/>
      <c r="N22" s="55"/>
    </row>
    <row r="23" spans="1:14" ht="15.75" x14ac:dyDescent="0.25">
      <c r="A23" s="60">
        <f>'Data-RawInput'!A21</f>
        <v>16</v>
      </c>
      <c r="B23" s="60" t="str">
        <f>'Data-RawInput'!Q21</f>
        <v>4,2,1,3</v>
      </c>
      <c r="C23" s="61">
        <v>4</v>
      </c>
      <c r="D23" s="61">
        <v>2</v>
      </c>
      <c r="E23" s="61">
        <v>1</v>
      </c>
      <c r="F23" s="61">
        <v>3</v>
      </c>
      <c r="G23" s="55"/>
      <c r="H23" s="55"/>
      <c r="I23" s="55"/>
      <c r="J23" s="55"/>
      <c r="K23" s="55"/>
      <c r="L23" s="55"/>
      <c r="M23" s="55"/>
      <c r="N23" s="55"/>
    </row>
    <row r="24" spans="1:14" ht="15.75" x14ac:dyDescent="0.25">
      <c r="A24" s="60">
        <f>'Data-RawInput'!A22</f>
        <v>17</v>
      </c>
      <c r="B24" s="60" t="str">
        <f>'Data-RawInput'!Q22</f>
        <v>3,4,2,1</v>
      </c>
      <c r="C24" s="61">
        <v>3</v>
      </c>
      <c r="D24" s="61">
        <v>4</v>
      </c>
      <c r="E24" s="61">
        <v>2</v>
      </c>
      <c r="F24" s="61">
        <v>1</v>
      </c>
      <c r="G24" s="55"/>
      <c r="H24" s="55"/>
      <c r="I24" s="55"/>
      <c r="J24" s="55"/>
      <c r="K24" s="55"/>
      <c r="L24" s="55"/>
      <c r="M24" s="55"/>
      <c r="N24" s="55"/>
    </row>
    <row r="25" spans="1:14" ht="15.75" x14ac:dyDescent="0.25">
      <c r="A25" s="60">
        <f>'Data-RawInput'!A23</f>
        <v>18</v>
      </c>
      <c r="B25" s="60" t="str">
        <f>'Data-RawInput'!Q23</f>
        <v>4,2,3,1</v>
      </c>
      <c r="C25" s="61">
        <v>4</v>
      </c>
      <c r="D25" s="61">
        <v>2</v>
      </c>
      <c r="E25" s="61">
        <v>3</v>
      </c>
      <c r="F25" s="61">
        <v>1</v>
      </c>
      <c r="G25" s="55"/>
      <c r="H25" s="55"/>
      <c r="I25" s="55"/>
      <c r="J25" s="55"/>
      <c r="K25" s="55"/>
      <c r="L25" s="55"/>
      <c r="M25" s="55"/>
      <c r="N25" s="55"/>
    </row>
    <row r="26" spans="1:14" ht="15.75" x14ac:dyDescent="0.25">
      <c r="A26" s="60">
        <f>'Data-RawInput'!A24</f>
        <v>19</v>
      </c>
      <c r="B26" s="60" t="str">
        <f>'Data-RawInput'!Q24</f>
        <v>4,2,1,3</v>
      </c>
      <c r="C26" s="61">
        <v>4</v>
      </c>
      <c r="D26" s="61">
        <v>2</v>
      </c>
      <c r="E26" s="61">
        <v>1</v>
      </c>
      <c r="F26" s="61">
        <v>3</v>
      </c>
      <c r="G26" s="55"/>
      <c r="H26" s="55"/>
      <c r="I26" s="55"/>
      <c r="J26" s="55"/>
      <c r="K26" s="55"/>
      <c r="L26" s="55"/>
      <c r="M26" s="55"/>
      <c r="N26" s="55"/>
    </row>
    <row r="27" spans="1:14" ht="15.75" x14ac:dyDescent="0.25">
      <c r="A27" s="60">
        <f>'Data-RawInput'!A25</f>
        <v>20</v>
      </c>
      <c r="B27" s="60" t="str">
        <f>'Data-RawInput'!Q25</f>
        <v>1,4,3,2</v>
      </c>
      <c r="C27" s="61">
        <v>1</v>
      </c>
      <c r="D27" s="61">
        <v>4</v>
      </c>
      <c r="E27" s="61">
        <v>3</v>
      </c>
      <c r="F27" s="61">
        <v>2</v>
      </c>
      <c r="G27" s="55"/>
      <c r="H27" s="55"/>
      <c r="I27" s="55"/>
      <c r="J27" s="55"/>
      <c r="K27" s="55"/>
      <c r="L27" s="55"/>
      <c r="M27" s="55"/>
      <c r="N27" s="55"/>
    </row>
    <row r="28" spans="1:14" ht="15.75" x14ac:dyDescent="0.25">
      <c r="A28" s="60">
        <f>'Data-RawInput'!A26</f>
        <v>21</v>
      </c>
      <c r="B28" s="60" t="str">
        <f>'Data-RawInput'!Q26</f>
        <v>2,3,1,4</v>
      </c>
      <c r="C28" s="61">
        <v>2</v>
      </c>
      <c r="D28" s="61">
        <v>3</v>
      </c>
      <c r="E28" s="61">
        <v>1</v>
      </c>
      <c r="F28" s="61">
        <v>4</v>
      </c>
      <c r="G28" s="55"/>
      <c r="H28" s="55"/>
      <c r="I28" s="55"/>
      <c r="J28" s="55"/>
      <c r="K28" s="55"/>
      <c r="L28" s="55"/>
      <c r="M28" s="55"/>
      <c r="N28" s="55"/>
    </row>
    <row r="29" spans="1:14" ht="15.75" x14ac:dyDescent="0.25">
      <c r="A29" s="60">
        <f>'Data-RawInput'!A27</f>
        <v>22</v>
      </c>
      <c r="B29" s="60" t="str">
        <f>'Data-RawInput'!Q27</f>
        <v>4,2,1,3</v>
      </c>
      <c r="C29" s="61">
        <v>4</v>
      </c>
      <c r="D29" s="61">
        <v>2</v>
      </c>
      <c r="E29" s="61">
        <v>1</v>
      </c>
      <c r="F29" s="61">
        <v>3</v>
      </c>
      <c r="G29" s="55"/>
      <c r="H29" s="55"/>
      <c r="I29" s="55"/>
      <c r="J29" s="55"/>
      <c r="K29" s="55"/>
      <c r="L29" s="55"/>
      <c r="M29" s="55"/>
      <c r="N29" s="55"/>
    </row>
    <row r="30" spans="1:14" ht="15.75" x14ac:dyDescent="0.25">
      <c r="A30" s="64">
        <f>'Data-RawInput'!A28</f>
        <v>23</v>
      </c>
      <c r="B30" s="65">
        <f>'Data-RawInput'!Q28</f>
        <v>0</v>
      </c>
      <c r="C30" s="66">
        <v>0</v>
      </c>
      <c r="D30" s="66">
        <v>0</v>
      </c>
      <c r="E30" s="66">
        <v>0</v>
      </c>
      <c r="F30" s="66">
        <v>0</v>
      </c>
      <c r="G30" s="67"/>
      <c r="H30" s="67"/>
      <c r="I30" s="67"/>
      <c r="J30" s="67"/>
      <c r="K30" s="67"/>
      <c r="L30" s="68"/>
      <c r="M30" s="67"/>
      <c r="N30" s="67"/>
    </row>
    <row r="31" spans="1:14" ht="15.75" x14ac:dyDescent="0.25">
      <c r="A31" s="69"/>
      <c r="B31" s="69"/>
      <c r="C31" s="176" t="s">
        <v>178</v>
      </c>
      <c r="D31" s="176"/>
      <c r="E31" s="176"/>
      <c r="F31" s="176"/>
      <c r="G31" s="70"/>
      <c r="H31" s="184" t="s">
        <v>180</v>
      </c>
      <c r="I31" s="184"/>
      <c r="J31" s="184"/>
      <c r="K31" s="184"/>
      <c r="L31" s="182" t="s">
        <v>173</v>
      </c>
      <c r="M31" s="182" t="s">
        <v>194</v>
      </c>
      <c r="N31" s="182" t="s">
        <v>185</v>
      </c>
    </row>
    <row r="32" spans="1:14" ht="15.75" x14ac:dyDescent="0.25">
      <c r="A32" s="71"/>
      <c r="B32" s="71"/>
      <c r="C32" s="59" t="s">
        <v>169</v>
      </c>
      <c r="D32" s="59" t="s">
        <v>170</v>
      </c>
      <c r="E32" s="59" t="s">
        <v>171</v>
      </c>
      <c r="F32" s="59" t="s">
        <v>172</v>
      </c>
      <c r="G32" s="72"/>
      <c r="H32" s="59" t="s">
        <v>169</v>
      </c>
      <c r="I32" s="59" t="s">
        <v>170</v>
      </c>
      <c r="J32" s="59" t="s">
        <v>171</v>
      </c>
      <c r="K32" s="59" t="s">
        <v>172</v>
      </c>
      <c r="L32" s="183"/>
      <c r="M32" s="183"/>
      <c r="N32" s="183"/>
    </row>
    <row r="33" spans="1:14" ht="15.75" x14ac:dyDescent="0.25">
      <c r="A33" s="174" t="s">
        <v>177</v>
      </c>
      <c r="B33" s="73">
        <v>1</v>
      </c>
      <c r="C33" s="74">
        <f>COUNTIF($C$8:$C$30,B33)</f>
        <v>5</v>
      </c>
      <c r="D33" s="74">
        <f>COUNTIF($D$8:$D$30,B33)</f>
        <v>3</v>
      </c>
      <c r="E33" s="74">
        <f>COUNTIF($E$8:$E$30,B33)</f>
        <v>4</v>
      </c>
      <c r="F33" s="74">
        <f>COUNTIF($F$8:$F$30,B33)</f>
        <v>5</v>
      </c>
      <c r="G33" s="73">
        <v>1</v>
      </c>
      <c r="H33" s="74">
        <f>C33*$C$38</f>
        <v>20</v>
      </c>
      <c r="I33" s="74">
        <f>D33*$D$38</f>
        <v>9</v>
      </c>
      <c r="J33" s="74">
        <f>E33*$E$38</f>
        <v>8</v>
      </c>
      <c r="K33" s="74">
        <f>F33*$F$38</f>
        <v>5</v>
      </c>
      <c r="L33" s="75">
        <f>SUM(H33:K33)</f>
        <v>42</v>
      </c>
      <c r="M33" s="76">
        <f>L33/$L$37</f>
        <v>0.24705882352941178</v>
      </c>
      <c r="N33" s="74">
        <f>RANK(L33,$L$33:$L$36)</f>
        <v>3</v>
      </c>
    </row>
    <row r="34" spans="1:14" ht="15.75" x14ac:dyDescent="0.25">
      <c r="A34" s="174"/>
      <c r="B34" s="73">
        <v>2</v>
      </c>
      <c r="C34" s="74">
        <f>COUNTIF($C$8:$C$30,B34)</f>
        <v>5</v>
      </c>
      <c r="D34" s="74">
        <f>COUNTIF($D$8:$D$30,B34)</f>
        <v>7</v>
      </c>
      <c r="E34" s="74">
        <f>COUNTIF($E$8:$E$30,B34)</f>
        <v>4</v>
      </c>
      <c r="F34" s="74">
        <f>COUNTIF($F$8:$F$30,B34)</f>
        <v>1</v>
      </c>
      <c r="G34" s="73">
        <v>2</v>
      </c>
      <c r="H34" s="74">
        <f>C34*$C$38</f>
        <v>20</v>
      </c>
      <c r="I34" s="74">
        <f>D34*$D$38</f>
        <v>21</v>
      </c>
      <c r="J34" s="74">
        <f>E34*$E$38</f>
        <v>8</v>
      </c>
      <c r="K34" s="74">
        <f>F34*$F$38</f>
        <v>1</v>
      </c>
      <c r="L34" s="75">
        <f t="shared" ref="L34:L36" si="0">SUM(H34:K34)</f>
        <v>50</v>
      </c>
      <c r="M34" s="76">
        <f t="shared" ref="M34:M36" si="1">L34/$L$37</f>
        <v>0.29411764705882354</v>
      </c>
      <c r="N34" s="74">
        <f>RANK(L34,$L$33:$L$36)</f>
        <v>1</v>
      </c>
    </row>
    <row r="35" spans="1:14" ht="15.75" x14ac:dyDescent="0.25">
      <c r="A35" s="174"/>
      <c r="B35" s="73">
        <v>3</v>
      </c>
      <c r="C35" s="74">
        <f>COUNTIF($C$8:$C$30,B35)</f>
        <v>1</v>
      </c>
      <c r="D35" s="74">
        <f>COUNTIF($D$8:$D$30,B35)</f>
        <v>4</v>
      </c>
      <c r="E35" s="74">
        <f>COUNTIF($E$8:$E$30,B35)</f>
        <v>5</v>
      </c>
      <c r="F35" s="74">
        <f>COUNTIF($F$8:$F$30,B35)</f>
        <v>7</v>
      </c>
      <c r="G35" s="73">
        <v>3</v>
      </c>
      <c r="H35" s="74">
        <f>C35*$C$38</f>
        <v>4</v>
      </c>
      <c r="I35" s="74">
        <f>D35*$D$38</f>
        <v>12</v>
      </c>
      <c r="J35" s="74">
        <f>E35*$E$38</f>
        <v>10</v>
      </c>
      <c r="K35" s="74">
        <f>F35*$F$38</f>
        <v>7</v>
      </c>
      <c r="L35" s="75">
        <f t="shared" si="0"/>
        <v>33</v>
      </c>
      <c r="M35" s="76">
        <f t="shared" si="1"/>
        <v>0.19411764705882353</v>
      </c>
      <c r="N35" s="74">
        <f>RANK(L35,$L$33:$L$36)</f>
        <v>4</v>
      </c>
    </row>
    <row r="36" spans="1:14" ht="15.75" x14ac:dyDescent="0.25">
      <c r="A36" s="175"/>
      <c r="B36" s="77">
        <v>4</v>
      </c>
      <c r="C36" s="64">
        <f>COUNTIF($C$8:$C$30,B36)</f>
        <v>6</v>
      </c>
      <c r="D36" s="64">
        <f>COUNTIF($D$8:$D$30,B36)</f>
        <v>3</v>
      </c>
      <c r="E36" s="64">
        <f>COUNTIF($E$8:$E$30,B36)</f>
        <v>4</v>
      </c>
      <c r="F36" s="64">
        <f>COUNTIF($F$8:$F$30,B36)</f>
        <v>4</v>
      </c>
      <c r="G36" s="77">
        <v>4</v>
      </c>
      <c r="H36" s="64">
        <f>C36*$C$38</f>
        <v>24</v>
      </c>
      <c r="I36" s="64">
        <f>D36*$D$38</f>
        <v>9</v>
      </c>
      <c r="J36" s="64">
        <f>E36*$E$38</f>
        <v>8</v>
      </c>
      <c r="K36" s="64">
        <f>F36*$F$38</f>
        <v>4</v>
      </c>
      <c r="L36" s="78">
        <f t="shared" si="0"/>
        <v>45</v>
      </c>
      <c r="M36" s="79">
        <f t="shared" si="1"/>
        <v>0.26470588235294118</v>
      </c>
      <c r="N36" s="64">
        <f>RANK(L36,$L$33:$L$36)</f>
        <v>2</v>
      </c>
    </row>
    <row r="37" spans="1:14" ht="15.75" x14ac:dyDescent="0.25">
      <c r="A37" s="170" t="s">
        <v>173</v>
      </c>
      <c r="B37" s="170"/>
      <c r="C37" s="80">
        <f>SUM(C33:C36)</f>
        <v>17</v>
      </c>
      <c r="D37" s="80">
        <f t="shared" ref="D37:F37" si="2">SUM(D33:D36)</f>
        <v>17</v>
      </c>
      <c r="E37" s="80">
        <f t="shared" si="2"/>
        <v>17</v>
      </c>
      <c r="F37" s="80">
        <f t="shared" si="2"/>
        <v>17</v>
      </c>
      <c r="G37" s="81"/>
      <c r="H37" s="81"/>
      <c r="I37" s="81"/>
      <c r="J37" s="81"/>
      <c r="K37" s="82" t="s">
        <v>173</v>
      </c>
      <c r="L37" s="83">
        <f>SUM(L33:L36)</f>
        <v>170</v>
      </c>
      <c r="M37" s="93">
        <f>SUM(M33:M36)</f>
        <v>1</v>
      </c>
      <c r="N37" s="84"/>
    </row>
    <row r="38" spans="1:14" ht="16.5" thickBot="1" x14ac:dyDescent="0.3">
      <c r="A38" s="169" t="s">
        <v>179</v>
      </c>
      <c r="B38" s="169"/>
      <c r="C38" s="85">
        <v>4</v>
      </c>
      <c r="D38" s="85">
        <v>3</v>
      </c>
      <c r="E38" s="85">
        <v>2</v>
      </c>
      <c r="F38" s="85">
        <v>1</v>
      </c>
      <c r="G38" s="86"/>
      <c r="H38" s="86"/>
      <c r="I38" s="86"/>
      <c r="J38" s="86"/>
      <c r="K38" s="86"/>
      <c r="L38" s="86"/>
      <c r="M38" s="86"/>
      <c r="N38" s="87"/>
    </row>
    <row r="39" spans="1:14" ht="15.75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</row>
    <row r="41" spans="1:14" ht="15.75" x14ac:dyDescent="0.25">
      <c r="A41" s="56" t="s">
        <v>181</v>
      </c>
    </row>
    <row r="42" spans="1:14" ht="15.75" x14ac:dyDescent="0.25">
      <c r="A42" s="88" t="s">
        <v>186</v>
      </c>
      <c r="B42" s="88" t="s">
        <v>195</v>
      </c>
      <c r="C42" s="55"/>
      <c r="E42" s="55" t="s">
        <v>196</v>
      </c>
      <c r="F42" s="55"/>
      <c r="G42" s="55"/>
      <c r="H42" s="55"/>
      <c r="I42" s="55"/>
      <c r="J42" s="55"/>
      <c r="K42" s="55"/>
    </row>
    <row r="43" spans="1:14" ht="15.75" x14ac:dyDescent="0.25">
      <c r="A43" s="88" t="s">
        <v>187</v>
      </c>
      <c r="B43" s="88" t="s">
        <v>197</v>
      </c>
      <c r="C43" s="55"/>
      <c r="E43" s="55" t="s">
        <v>198</v>
      </c>
      <c r="F43" s="55"/>
      <c r="G43" s="55"/>
      <c r="H43" s="55"/>
      <c r="I43" s="55"/>
      <c r="J43" s="55"/>
      <c r="K43" s="55"/>
    </row>
    <row r="44" spans="1:14" ht="15.75" x14ac:dyDescent="0.25">
      <c r="A44" s="88" t="s">
        <v>188</v>
      </c>
      <c r="B44" s="88" t="s">
        <v>199</v>
      </c>
      <c r="C44" s="55"/>
      <c r="D44" s="55"/>
      <c r="E44" s="55" t="s">
        <v>200</v>
      </c>
      <c r="F44" s="55"/>
      <c r="G44" s="55"/>
      <c r="H44" s="55"/>
      <c r="I44" s="55"/>
      <c r="J44" s="55"/>
      <c r="K44" s="55"/>
    </row>
    <row r="45" spans="1:14" ht="15.75" x14ac:dyDescent="0.25">
      <c r="A45" s="88" t="s">
        <v>189</v>
      </c>
      <c r="B45" s="88" t="s">
        <v>201</v>
      </c>
      <c r="C45" s="55"/>
      <c r="D45" s="55"/>
      <c r="E45" s="55" t="s">
        <v>202</v>
      </c>
      <c r="F45" s="55"/>
      <c r="G45" s="55"/>
      <c r="H45" s="55"/>
      <c r="I45" s="55"/>
      <c r="J45" s="55"/>
      <c r="K45" s="55"/>
    </row>
  </sheetData>
  <mergeCells count="18">
    <mergeCell ref="M10:N10"/>
    <mergeCell ref="M11:N11"/>
    <mergeCell ref="M31:M32"/>
    <mergeCell ref="H31:K31"/>
    <mergeCell ref="N31:N32"/>
    <mergeCell ref="L31:L32"/>
    <mergeCell ref="I6:I7"/>
    <mergeCell ref="J6:L7"/>
    <mergeCell ref="M6:N7"/>
    <mergeCell ref="M8:N8"/>
    <mergeCell ref="M9:N9"/>
    <mergeCell ref="A38:B38"/>
    <mergeCell ref="A37:B37"/>
    <mergeCell ref="C6:F6"/>
    <mergeCell ref="B6:B7"/>
    <mergeCell ref="A6:A7"/>
    <mergeCell ref="A33:A36"/>
    <mergeCell ref="C31:F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workbookViewId="0"/>
  </sheetViews>
  <sheetFormatPr defaultRowHeight="15" x14ac:dyDescent="0.25"/>
  <cols>
    <col min="1" max="10" width="9.140625" style="54"/>
    <col min="11" max="11" width="14.7109375" style="54" customWidth="1"/>
    <col min="12" max="12" width="9.140625" style="54"/>
    <col min="13" max="15" width="20.7109375" style="54" customWidth="1"/>
    <col min="16" max="16" width="12.7109375" style="54" customWidth="1"/>
    <col min="17" max="16384" width="9.140625" style="54"/>
  </cols>
  <sheetData>
    <row r="1" spans="1:16" ht="23.25" x14ac:dyDescent="0.25">
      <c r="A1" s="108" t="s">
        <v>230</v>
      </c>
    </row>
    <row r="2" spans="1:16" ht="15.75" x14ac:dyDescent="0.25">
      <c r="A2" s="55" t="s">
        <v>222</v>
      </c>
    </row>
    <row r="3" spans="1:16" ht="15.75" x14ac:dyDescent="0.25">
      <c r="A3" s="55"/>
    </row>
    <row r="4" spans="1:16" ht="15.75" x14ac:dyDescent="0.25">
      <c r="A4" s="55"/>
    </row>
    <row r="5" spans="1:16" ht="16.5" thickBot="1" x14ac:dyDescent="0.3">
      <c r="A5" s="57" t="s">
        <v>192</v>
      </c>
      <c r="B5" s="55"/>
      <c r="C5" s="55"/>
      <c r="D5" s="55"/>
      <c r="E5" s="58"/>
      <c r="F5" s="58"/>
      <c r="G5" s="58"/>
      <c r="H5" s="58"/>
      <c r="I5" s="58"/>
      <c r="J5" s="58"/>
      <c r="K5" s="58"/>
      <c r="L5" s="55"/>
      <c r="M5" s="57" t="s">
        <v>213</v>
      </c>
      <c r="N5" s="58"/>
      <c r="O5" s="58"/>
      <c r="P5" s="58"/>
    </row>
    <row r="6" spans="1:16" ht="15" customHeight="1" x14ac:dyDescent="0.25">
      <c r="A6" s="172" t="s">
        <v>175</v>
      </c>
      <c r="B6" s="189" t="s">
        <v>176</v>
      </c>
      <c r="C6" s="189"/>
      <c r="D6" s="189"/>
      <c r="E6" s="188" t="s">
        <v>215</v>
      </c>
      <c r="F6" s="188"/>
      <c r="G6" s="188"/>
      <c r="H6" s="188" t="s">
        <v>211</v>
      </c>
      <c r="I6" s="188"/>
      <c r="J6" s="188"/>
      <c r="K6" s="186" t="s">
        <v>223</v>
      </c>
      <c r="L6" s="55"/>
      <c r="M6" s="188" t="s">
        <v>216</v>
      </c>
      <c r="N6" s="188"/>
      <c r="O6" s="188"/>
      <c r="P6" s="186" t="s">
        <v>217</v>
      </c>
    </row>
    <row r="7" spans="1:16" ht="15" customHeight="1" x14ac:dyDescent="0.25">
      <c r="A7" s="173"/>
      <c r="B7" s="106" t="s">
        <v>160</v>
      </c>
      <c r="C7" s="104" t="s">
        <v>159</v>
      </c>
      <c r="D7" s="104" t="s">
        <v>161</v>
      </c>
      <c r="E7" s="104" t="s">
        <v>160</v>
      </c>
      <c r="F7" s="104" t="s">
        <v>159</v>
      </c>
      <c r="G7" s="104" t="s">
        <v>161</v>
      </c>
      <c r="H7" s="104" t="s">
        <v>208</v>
      </c>
      <c r="I7" s="104" t="s">
        <v>209</v>
      </c>
      <c r="J7" s="104" t="s">
        <v>210</v>
      </c>
      <c r="K7" s="183"/>
      <c r="L7" s="55"/>
      <c r="M7" s="190" t="s">
        <v>214</v>
      </c>
      <c r="N7" s="190" t="s">
        <v>168</v>
      </c>
      <c r="O7" s="190" t="s">
        <v>124</v>
      </c>
      <c r="P7" s="187"/>
    </row>
    <row r="8" spans="1:16" ht="15.75" customHeight="1" x14ac:dyDescent="0.25">
      <c r="A8" s="55">
        <f>'Data-RawInput'!A6</f>
        <v>1</v>
      </c>
      <c r="B8" s="105" t="str">
        <f>'Data-RawInput'!I6</f>
        <v>1</v>
      </c>
      <c r="C8" s="105" t="str">
        <f>'Data-RawInput'!J6</f>
        <v>2</v>
      </c>
      <c r="D8" s="105" t="str">
        <f>'Data-RawInput'!K6</f>
        <v>2</v>
      </c>
      <c r="E8" s="55" t="str">
        <f t="shared" ref="E8:E18" si="0">IF(B8="1",$A$35,$B$35)</f>
        <v>Bus</v>
      </c>
      <c r="F8" s="55" t="str">
        <f t="shared" ref="F8:F18" si="1">IF(C8="1",$C$35,$D$35)</f>
        <v>Shuttle</v>
      </c>
      <c r="G8" s="55" t="str">
        <f t="shared" ref="G8:G20" si="2">IF(D8="1",$E$35,$F$35)</f>
        <v>Bus</v>
      </c>
      <c r="H8" s="105">
        <f t="shared" ref="H8:H30" si="3">COUNTIF(E8:G8,$A$35)</f>
        <v>2</v>
      </c>
      <c r="I8" s="105">
        <f t="shared" ref="I8:I30" si="4">COUNTIF(E8:G8,$B$35)</f>
        <v>0</v>
      </c>
      <c r="J8" s="105">
        <f t="shared" ref="J8:J30" si="5">COUNTIF(E8:G8,$D$35)</f>
        <v>1</v>
      </c>
      <c r="K8" s="55" t="str">
        <f t="shared" ref="K8:K18" si="6">IF(H8=2,$H$7,IF(I8=2,$I$7,$J$7))</f>
        <v>Bus</v>
      </c>
      <c r="L8" s="55"/>
      <c r="M8" s="173"/>
      <c r="N8" s="173"/>
      <c r="O8" s="173"/>
      <c r="P8" s="183"/>
    </row>
    <row r="9" spans="1:16" ht="15.75" x14ac:dyDescent="0.25">
      <c r="A9" s="55">
        <f>'Data-RawInput'!A7</f>
        <v>2</v>
      </c>
      <c r="B9" s="105" t="str">
        <f>'Data-RawInput'!I7</f>
        <v>1</v>
      </c>
      <c r="C9" s="105" t="str">
        <f>'Data-RawInput'!J7</f>
        <v>1</v>
      </c>
      <c r="D9" s="105" t="str">
        <f>'Data-RawInput'!K7</f>
        <v>2</v>
      </c>
      <c r="E9" s="55" t="str">
        <f t="shared" si="0"/>
        <v>Bus</v>
      </c>
      <c r="F9" s="55" t="str">
        <f t="shared" si="1"/>
        <v>Fixed</v>
      </c>
      <c r="G9" s="55" t="str">
        <f t="shared" si="2"/>
        <v>Bus</v>
      </c>
      <c r="H9" s="105">
        <f t="shared" si="3"/>
        <v>2</v>
      </c>
      <c r="I9" s="105">
        <f t="shared" si="4"/>
        <v>1</v>
      </c>
      <c r="J9" s="105">
        <f t="shared" si="5"/>
        <v>0</v>
      </c>
      <c r="K9" s="55" t="str">
        <f t="shared" si="6"/>
        <v>Bus</v>
      </c>
      <c r="L9" s="109"/>
      <c r="M9" s="105">
        <f>COUNTIF(K8:K30,A35)</f>
        <v>4</v>
      </c>
      <c r="N9" s="105">
        <f>COUNTIF(K8:K30,B35)</f>
        <v>8</v>
      </c>
      <c r="O9" s="105">
        <f>COUNTIF(K8:K30,D35)</f>
        <v>6</v>
      </c>
      <c r="P9" s="55">
        <f>SUM(M9:O9)</f>
        <v>18</v>
      </c>
    </row>
    <row r="10" spans="1:16" ht="16.5" thickBot="1" x14ac:dyDescent="0.3">
      <c r="A10" s="55">
        <f>'Data-RawInput'!A8</f>
        <v>3</v>
      </c>
      <c r="B10" s="105" t="str">
        <f>'Data-RawInput'!I8</f>
        <v>1</v>
      </c>
      <c r="C10" s="105" t="str">
        <f>'Data-RawInput'!J8</f>
        <v>2</v>
      </c>
      <c r="D10" s="105" t="str">
        <f>'Data-RawInput'!K8</f>
        <v>2</v>
      </c>
      <c r="E10" s="55" t="str">
        <f t="shared" si="0"/>
        <v>Bus</v>
      </c>
      <c r="F10" s="55" t="str">
        <f t="shared" si="1"/>
        <v>Shuttle</v>
      </c>
      <c r="G10" s="55" t="str">
        <f t="shared" si="2"/>
        <v>Bus</v>
      </c>
      <c r="H10" s="105">
        <f t="shared" si="3"/>
        <v>2</v>
      </c>
      <c r="I10" s="105">
        <f t="shared" si="4"/>
        <v>0</v>
      </c>
      <c r="J10" s="105">
        <f t="shared" si="5"/>
        <v>1</v>
      </c>
      <c r="K10" s="55" t="str">
        <f t="shared" si="6"/>
        <v>Bus</v>
      </c>
      <c r="L10" s="55"/>
      <c r="M10" s="114">
        <f>M9/$P$9</f>
        <v>0.22222222222222221</v>
      </c>
      <c r="N10" s="114">
        <f t="shared" ref="N10:O10" si="7">N9/$P$9</f>
        <v>0.44444444444444442</v>
      </c>
      <c r="O10" s="114">
        <f t="shared" si="7"/>
        <v>0.33333333333333331</v>
      </c>
      <c r="P10" s="115">
        <f>SUM(M10:O10)</f>
        <v>1</v>
      </c>
    </row>
    <row r="11" spans="1:16" ht="15.75" x14ac:dyDescent="0.25">
      <c r="A11" s="55">
        <f>'Data-RawInput'!A9</f>
        <v>4</v>
      </c>
      <c r="B11" s="105" t="str">
        <f>'Data-RawInput'!I9</f>
        <v>1</v>
      </c>
      <c r="C11" s="105" t="str">
        <f>'Data-RawInput'!J9</f>
        <v>2</v>
      </c>
      <c r="D11" s="105" t="str">
        <f>'Data-RawInput'!K9</f>
        <v>1</v>
      </c>
      <c r="E11" s="55" t="str">
        <f t="shared" si="0"/>
        <v>Bus</v>
      </c>
      <c r="F11" s="55" t="str">
        <f t="shared" si="1"/>
        <v>Shuttle</v>
      </c>
      <c r="G11" s="55" t="str">
        <f t="shared" si="2"/>
        <v>Shuttle</v>
      </c>
      <c r="H11" s="105">
        <f t="shared" si="3"/>
        <v>1</v>
      </c>
      <c r="I11" s="105">
        <f t="shared" si="4"/>
        <v>0</v>
      </c>
      <c r="J11" s="105">
        <f t="shared" si="5"/>
        <v>2</v>
      </c>
      <c r="K11" s="55" t="str">
        <f t="shared" si="6"/>
        <v>Shuttle</v>
      </c>
      <c r="L11" s="55"/>
      <c r="M11" s="55"/>
      <c r="N11" s="55"/>
      <c r="O11" s="55"/>
      <c r="P11" s="55"/>
    </row>
    <row r="12" spans="1:16" ht="16.5" thickBot="1" x14ac:dyDescent="0.3">
      <c r="A12" s="55">
        <f>'Data-RawInput'!A10</f>
        <v>5</v>
      </c>
      <c r="B12" s="105" t="str">
        <f>'Data-RawInput'!I10</f>
        <v>1</v>
      </c>
      <c r="C12" s="105" t="str">
        <f>'Data-RawInput'!J10</f>
        <v>2</v>
      </c>
      <c r="D12" s="105" t="str">
        <f>'Data-RawInput'!K10</f>
        <v>2</v>
      </c>
      <c r="E12" s="55" t="str">
        <f t="shared" si="0"/>
        <v>Bus</v>
      </c>
      <c r="F12" s="55" t="str">
        <f t="shared" si="1"/>
        <v>Shuttle</v>
      </c>
      <c r="G12" s="55" t="str">
        <f t="shared" si="2"/>
        <v>Bus</v>
      </c>
      <c r="H12" s="105">
        <f t="shared" si="3"/>
        <v>2</v>
      </c>
      <c r="I12" s="105">
        <f t="shared" si="4"/>
        <v>0</v>
      </c>
      <c r="J12" s="105">
        <f t="shared" si="5"/>
        <v>1</v>
      </c>
      <c r="K12" s="55" t="str">
        <f t="shared" si="6"/>
        <v>Bus</v>
      </c>
      <c r="L12" s="55"/>
      <c r="M12" s="58"/>
      <c r="N12" s="58"/>
      <c r="O12" s="58"/>
      <c r="P12" s="58"/>
    </row>
    <row r="13" spans="1:16" ht="15.75" x14ac:dyDescent="0.25">
      <c r="A13" s="55">
        <f>'Data-RawInput'!A11</f>
        <v>6</v>
      </c>
      <c r="B13" s="105" t="str">
        <f>'Data-RawInput'!I11</f>
        <v>2</v>
      </c>
      <c r="C13" s="105" t="str">
        <f>'Data-RawInput'!J11</f>
        <v>1</v>
      </c>
      <c r="D13" s="105" t="str">
        <f>'Data-RawInput'!K11</f>
        <v>2</v>
      </c>
      <c r="E13" s="55" t="str">
        <f t="shared" si="0"/>
        <v>Fixed</v>
      </c>
      <c r="F13" s="55" t="str">
        <f t="shared" si="1"/>
        <v>Fixed</v>
      </c>
      <c r="G13" s="55" t="str">
        <f t="shared" si="2"/>
        <v>Bus</v>
      </c>
      <c r="H13" s="105">
        <f t="shared" si="3"/>
        <v>1</v>
      </c>
      <c r="I13" s="105">
        <f t="shared" si="4"/>
        <v>2</v>
      </c>
      <c r="J13" s="105">
        <f t="shared" si="5"/>
        <v>0</v>
      </c>
      <c r="K13" s="55" t="str">
        <f t="shared" si="6"/>
        <v>Fixed</v>
      </c>
      <c r="L13" s="55"/>
      <c r="M13" s="104" t="s">
        <v>174</v>
      </c>
      <c r="N13" s="116" t="s">
        <v>218</v>
      </c>
      <c r="O13" s="116"/>
      <c r="P13" s="116" t="s">
        <v>229</v>
      </c>
    </row>
    <row r="14" spans="1:16" ht="15.75" x14ac:dyDescent="0.25">
      <c r="A14" s="55">
        <f>'Data-RawInput'!A12</f>
        <v>7</v>
      </c>
      <c r="B14" s="105" t="str">
        <f>'Data-RawInput'!I12</f>
        <v>2</v>
      </c>
      <c r="C14" s="105" t="str">
        <f>'Data-RawInput'!J12</f>
        <v>1</v>
      </c>
      <c r="D14" s="105" t="str">
        <f>'Data-RawInput'!K12</f>
        <v>1</v>
      </c>
      <c r="E14" s="55" t="str">
        <f t="shared" si="0"/>
        <v>Fixed</v>
      </c>
      <c r="F14" s="55" t="str">
        <f t="shared" si="1"/>
        <v>Fixed</v>
      </c>
      <c r="G14" s="55" t="str">
        <f t="shared" si="2"/>
        <v>Shuttle</v>
      </c>
      <c r="H14" s="105">
        <f t="shared" si="3"/>
        <v>0</v>
      </c>
      <c r="I14" s="105">
        <f t="shared" si="4"/>
        <v>2</v>
      </c>
      <c r="J14" s="105">
        <f t="shared" si="5"/>
        <v>1</v>
      </c>
      <c r="K14" s="55" t="str">
        <f t="shared" si="6"/>
        <v>Fixed</v>
      </c>
      <c r="L14" s="55"/>
      <c r="M14" s="107" t="s">
        <v>169</v>
      </c>
      <c r="N14" s="55" t="str">
        <f>N7</f>
        <v>Fixed guideway</v>
      </c>
      <c r="O14" s="55"/>
      <c r="P14" s="109">
        <f>N10</f>
        <v>0.44444444444444442</v>
      </c>
    </row>
    <row r="15" spans="1:16" ht="15.75" x14ac:dyDescent="0.25">
      <c r="A15" s="55">
        <f>'Data-RawInput'!A13</f>
        <v>8</v>
      </c>
      <c r="B15" s="105" t="str">
        <f>'Data-RawInput'!I13</f>
        <v>2</v>
      </c>
      <c r="C15" s="105" t="str">
        <f>'Data-RawInput'!J13</f>
        <v>1</v>
      </c>
      <c r="D15" s="105" t="str">
        <f>'Data-RawInput'!K13</f>
        <v>1</v>
      </c>
      <c r="E15" s="55" t="str">
        <f t="shared" si="0"/>
        <v>Fixed</v>
      </c>
      <c r="F15" s="55" t="str">
        <f t="shared" si="1"/>
        <v>Fixed</v>
      </c>
      <c r="G15" s="55" t="str">
        <f t="shared" si="2"/>
        <v>Shuttle</v>
      </c>
      <c r="H15" s="105">
        <f t="shared" si="3"/>
        <v>0</v>
      </c>
      <c r="I15" s="105">
        <f t="shared" si="4"/>
        <v>2</v>
      </c>
      <c r="J15" s="105">
        <f t="shared" si="5"/>
        <v>1</v>
      </c>
      <c r="K15" s="55" t="str">
        <f t="shared" si="6"/>
        <v>Fixed</v>
      </c>
      <c r="L15" s="55"/>
      <c r="M15" s="107" t="s">
        <v>170</v>
      </c>
      <c r="N15" s="55" t="str">
        <f>O7</f>
        <v>Additional community shuttles</v>
      </c>
      <c r="O15" s="55"/>
      <c r="P15" s="109">
        <f>O10</f>
        <v>0.33333333333333331</v>
      </c>
    </row>
    <row r="16" spans="1:16" ht="16.5" thickBot="1" x14ac:dyDescent="0.3">
      <c r="A16" s="55">
        <f>'Data-RawInput'!A14</f>
        <v>9</v>
      </c>
      <c r="B16" s="105" t="str">
        <f>'Data-RawInput'!I14</f>
        <v>2</v>
      </c>
      <c r="C16" s="105" t="str">
        <f>'Data-RawInput'!J14</f>
        <v>2</v>
      </c>
      <c r="D16" s="105" t="str">
        <f>'Data-RawInput'!K14</f>
        <v>1</v>
      </c>
      <c r="E16" s="55" t="str">
        <f t="shared" si="0"/>
        <v>Fixed</v>
      </c>
      <c r="F16" s="55" t="str">
        <f t="shared" si="1"/>
        <v>Shuttle</v>
      </c>
      <c r="G16" s="55" t="str">
        <f t="shared" si="2"/>
        <v>Shuttle</v>
      </c>
      <c r="H16" s="105">
        <f t="shared" si="3"/>
        <v>0</v>
      </c>
      <c r="I16" s="105">
        <f t="shared" si="4"/>
        <v>1</v>
      </c>
      <c r="J16" s="105">
        <f t="shared" si="5"/>
        <v>2</v>
      </c>
      <c r="K16" s="55" t="str">
        <f t="shared" si="6"/>
        <v>Shuttle</v>
      </c>
      <c r="L16" s="55"/>
      <c r="M16" s="161" t="s">
        <v>171</v>
      </c>
      <c r="N16" s="58" t="str">
        <f>M7</f>
        <v>Enhanced existing bus system</v>
      </c>
      <c r="O16" s="58"/>
      <c r="P16" s="115">
        <f>M10</f>
        <v>0.22222222222222221</v>
      </c>
    </row>
    <row r="17" spans="1:16" ht="15.75" x14ac:dyDescent="0.25">
      <c r="A17" s="55">
        <f>'Data-RawInput'!A15</f>
        <v>10</v>
      </c>
      <c r="B17" s="105" t="str">
        <f>'Data-RawInput'!I15</f>
        <v>2</v>
      </c>
      <c r="C17" s="105" t="str">
        <f>'Data-RawInput'!J15</f>
        <v>1</v>
      </c>
      <c r="D17" s="105" t="str">
        <f>'Data-RawInput'!K15</f>
        <v>1</v>
      </c>
      <c r="E17" s="55" t="str">
        <f t="shared" si="0"/>
        <v>Fixed</v>
      </c>
      <c r="F17" s="55" t="str">
        <f t="shared" si="1"/>
        <v>Fixed</v>
      </c>
      <c r="G17" s="55" t="str">
        <f t="shared" si="2"/>
        <v>Shuttle</v>
      </c>
      <c r="H17" s="105">
        <f t="shared" si="3"/>
        <v>0</v>
      </c>
      <c r="I17" s="105">
        <f t="shared" si="4"/>
        <v>2</v>
      </c>
      <c r="J17" s="105">
        <f t="shared" si="5"/>
        <v>1</v>
      </c>
      <c r="K17" s="55" t="str">
        <f t="shared" si="6"/>
        <v>Fixed</v>
      </c>
      <c r="L17" s="55"/>
      <c r="M17" s="55"/>
      <c r="N17" s="55"/>
      <c r="O17" s="55"/>
      <c r="P17" s="55"/>
    </row>
    <row r="18" spans="1:16" ht="15.75" x14ac:dyDescent="0.25">
      <c r="A18" s="55">
        <f>'Data-RawInput'!A16</f>
        <v>11</v>
      </c>
      <c r="B18" s="105" t="str">
        <f>'Data-RawInput'!I16</f>
        <v>2</v>
      </c>
      <c r="C18" s="105" t="str">
        <f>'Data-RawInput'!J16</f>
        <v>1</v>
      </c>
      <c r="D18" s="105" t="str">
        <f>'Data-RawInput'!K16</f>
        <v>1</v>
      </c>
      <c r="E18" s="55" t="str">
        <f t="shared" si="0"/>
        <v>Fixed</v>
      </c>
      <c r="F18" s="55" t="str">
        <f t="shared" si="1"/>
        <v>Fixed</v>
      </c>
      <c r="G18" s="55" t="str">
        <f t="shared" si="2"/>
        <v>Shuttle</v>
      </c>
      <c r="H18" s="105">
        <f t="shared" si="3"/>
        <v>0</v>
      </c>
      <c r="I18" s="105">
        <f t="shared" si="4"/>
        <v>2</v>
      </c>
      <c r="J18" s="105">
        <f t="shared" si="5"/>
        <v>1</v>
      </c>
      <c r="K18" s="55" t="str">
        <f t="shared" si="6"/>
        <v>Fixed</v>
      </c>
      <c r="L18" s="55"/>
      <c r="M18" s="55"/>
      <c r="N18" s="55"/>
      <c r="O18" s="55"/>
      <c r="P18" s="55"/>
    </row>
    <row r="19" spans="1:16" ht="15.75" x14ac:dyDescent="0.25">
      <c r="A19" s="55">
        <f>'Data-RawInput'!A17</f>
        <v>12</v>
      </c>
      <c r="B19" s="90">
        <f>'Data-RawInput'!I17</f>
        <v>0</v>
      </c>
      <c r="C19" s="90">
        <f>'Data-RawInput'!J17</f>
        <v>0</v>
      </c>
      <c r="D19" s="105" t="str">
        <f>'Data-RawInput'!K17</f>
        <v>2</v>
      </c>
      <c r="E19" s="110"/>
      <c r="F19" s="110"/>
      <c r="G19" s="55" t="str">
        <f t="shared" si="2"/>
        <v>Bus</v>
      </c>
      <c r="H19" s="105">
        <f t="shared" si="3"/>
        <v>1</v>
      </c>
      <c r="I19" s="105">
        <f t="shared" si="4"/>
        <v>0</v>
      </c>
      <c r="J19" s="105">
        <f t="shared" si="5"/>
        <v>0</v>
      </c>
      <c r="K19" s="110"/>
      <c r="L19" s="55"/>
      <c r="M19" s="55"/>
      <c r="N19" s="55"/>
      <c r="O19" s="55"/>
      <c r="P19" s="55"/>
    </row>
    <row r="20" spans="1:16" ht="15.75" x14ac:dyDescent="0.25">
      <c r="A20" s="55">
        <f>'Data-RawInput'!A18</f>
        <v>13</v>
      </c>
      <c r="B20" s="105" t="str">
        <f>'Data-RawInput'!I18</f>
        <v>2</v>
      </c>
      <c r="C20" s="90">
        <f>'Data-RawInput'!J18</f>
        <v>0</v>
      </c>
      <c r="D20" s="105" t="str">
        <f>'Data-RawInput'!K18</f>
        <v>1</v>
      </c>
      <c r="E20" s="55" t="str">
        <f>IF(B20="1",$A$35,$B$35)</f>
        <v>Fixed</v>
      </c>
      <c r="F20" s="110"/>
      <c r="G20" s="55" t="str">
        <f t="shared" si="2"/>
        <v>Shuttle</v>
      </c>
      <c r="H20" s="105">
        <f t="shared" si="3"/>
        <v>0</v>
      </c>
      <c r="I20" s="105">
        <f t="shared" si="4"/>
        <v>1</v>
      </c>
      <c r="J20" s="105">
        <f t="shared" si="5"/>
        <v>1</v>
      </c>
      <c r="K20" s="110"/>
      <c r="L20" s="55"/>
      <c r="M20" s="55"/>
      <c r="N20" s="55"/>
      <c r="O20" s="55"/>
      <c r="P20" s="55"/>
    </row>
    <row r="21" spans="1:16" ht="15.75" x14ac:dyDescent="0.25">
      <c r="A21" s="55">
        <f>'Data-RawInput'!A19</f>
        <v>14</v>
      </c>
      <c r="B21" s="105" t="str">
        <f>'Data-RawInput'!I19</f>
        <v>1</v>
      </c>
      <c r="C21" s="105" t="str">
        <f>'Data-RawInput'!J19</f>
        <v>2</v>
      </c>
      <c r="D21" s="90">
        <f>'Data-RawInput'!K19</f>
        <v>0</v>
      </c>
      <c r="E21" s="55" t="str">
        <f>IF(B21="1",$A$35,$B$35)</f>
        <v>Bus</v>
      </c>
      <c r="F21" s="55" t="str">
        <f t="shared" ref="F21:F28" si="8">IF(C21="1",$C$35,$D$35)</f>
        <v>Shuttle</v>
      </c>
      <c r="G21" s="110"/>
      <c r="H21" s="105">
        <f t="shared" si="3"/>
        <v>1</v>
      </c>
      <c r="I21" s="105">
        <f t="shared" si="4"/>
        <v>0</v>
      </c>
      <c r="J21" s="105">
        <f t="shared" si="5"/>
        <v>1</v>
      </c>
      <c r="K21" s="110"/>
      <c r="L21" s="55"/>
      <c r="M21" s="55"/>
      <c r="N21" s="55"/>
      <c r="O21" s="55"/>
      <c r="P21" s="55"/>
    </row>
    <row r="22" spans="1:16" ht="15.75" x14ac:dyDescent="0.25">
      <c r="A22" s="55">
        <f>'Data-RawInput'!A20</f>
        <v>15</v>
      </c>
      <c r="B22" s="105" t="str">
        <f>'Data-RawInput'!I20</f>
        <v>2</v>
      </c>
      <c r="C22" s="105" t="str">
        <f>'Data-RawInput'!J20</f>
        <v>2</v>
      </c>
      <c r="D22" s="105" t="str">
        <f>'Data-RawInput'!K20</f>
        <v>1</v>
      </c>
      <c r="E22" s="55" t="str">
        <f>IF(B22="1",$A$35,$B$35)</f>
        <v>Fixed</v>
      </c>
      <c r="F22" s="55" t="str">
        <f t="shared" si="8"/>
        <v>Shuttle</v>
      </c>
      <c r="G22" s="55" t="str">
        <f>IF(D22="1",$E$35,$F$35)</f>
        <v>Shuttle</v>
      </c>
      <c r="H22" s="105">
        <f t="shared" si="3"/>
        <v>0</v>
      </c>
      <c r="I22" s="105">
        <f t="shared" si="4"/>
        <v>1</v>
      </c>
      <c r="J22" s="105">
        <f t="shared" si="5"/>
        <v>2</v>
      </c>
      <c r="K22" s="55" t="str">
        <f t="shared" ref="K22:K28" si="9">IF(H22=2,$H$7,IF(I22=2,$I$7,$J$7))</f>
        <v>Shuttle</v>
      </c>
      <c r="L22" s="55"/>
      <c r="M22" s="55"/>
      <c r="N22" s="55"/>
      <c r="O22" s="55"/>
      <c r="P22" s="55"/>
    </row>
    <row r="23" spans="1:16" ht="15.75" x14ac:dyDescent="0.25">
      <c r="A23" s="55">
        <f>'Data-RawInput'!A21</f>
        <v>16</v>
      </c>
      <c r="B23" s="105" t="str">
        <f>'Data-RawInput'!I21</f>
        <v>2</v>
      </c>
      <c r="C23" s="105" t="str">
        <f>'Data-RawInput'!J21</f>
        <v>2</v>
      </c>
      <c r="D23" s="105" t="str">
        <f>'Data-RawInput'!K21</f>
        <v>1</v>
      </c>
      <c r="E23" s="55" t="str">
        <f>IF(B23="1",$A$35,$B$35)</f>
        <v>Fixed</v>
      </c>
      <c r="F23" s="55" t="str">
        <f t="shared" si="8"/>
        <v>Shuttle</v>
      </c>
      <c r="G23" s="55" t="str">
        <f>IF(D23="1",$E$35,$F$35)</f>
        <v>Shuttle</v>
      </c>
      <c r="H23" s="105">
        <f t="shared" si="3"/>
        <v>0</v>
      </c>
      <c r="I23" s="105">
        <f t="shared" si="4"/>
        <v>1</v>
      </c>
      <c r="J23" s="105">
        <f t="shared" si="5"/>
        <v>2</v>
      </c>
      <c r="K23" s="55" t="str">
        <f t="shared" si="9"/>
        <v>Shuttle</v>
      </c>
      <c r="L23" s="55"/>
      <c r="M23" s="55"/>
      <c r="N23" s="55"/>
      <c r="O23" s="55"/>
      <c r="P23" s="55"/>
    </row>
    <row r="24" spans="1:16" ht="15.75" x14ac:dyDescent="0.25">
      <c r="A24" s="55">
        <f>'Data-RawInput'!A22</f>
        <v>17</v>
      </c>
      <c r="B24" s="90">
        <f>'Data-RawInput'!I22</f>
        <v>0</v>
      </c>
      <c r="C24" s="105" t="str">
        <f>'Data-RawInput'!J22</f>
        <v>2</v>
      </c>
      <c r="D24" s="105" t="str">
        <f>'Data-RawInput'!K22</f>
        <v>1</v>
      </c>
      <c r="E24" s="110"/>
      <c r="F24" s="55" t="str">
        <f t="shared" si="8"/>
        <v>Shuttle</v>
      </c>
      <c r="G24" s="55" t="str">
        <f>IF(D24="1",$E$35,$F$35)</f>
        <v>Shuttle</v>
      </c>
      <c r="H24" s="105">
        <f t="shared" si="3"/>
        <v>0</v>
      </c>
      <c r="I24" s="105">
        <f t="shared" si="4"/>
        <v>0</v>
      </c>
      <c r="J24" s="105">
        <f t="shared" si="5"/>
        <v>2</v>
      </c>
      <c r="K24" s="55" t="str">
        <f t="shared" si="9"/>
        <v>Shuttle</v>
      </c>
      <c r="L24" s="55"/>
      <c r="M24" s="55"/>
      <c r="N24" s="55"/>
      <c r="O24" s="55"/>
      <c r="P24" s="55"/>
    </row>
    <row r="25" spans="1:16" ht="15.75" x14ac:dyDescent="0.25">
      <c r="A25" s="55">
        <f>'Data-RawInput'!A23</f>
        <v>18</v>
      </c>
      <c r="B25" s="105" t="str">
        <f>'Data-RawInput'!I23</f>
        <v>2</v>
      </c>
      <c r="C25" s="105" t="str">
        <f>'Data-RawInput'!J23</f>
        <v>1</v>
      </c>
      <c r="D25" s="105" t="str">
        <f>'Data-RawInput'!K23</f>
        <v>2</v>
      </c>
      <c r="E25" s="55" t="str">
        <f>IF(B25="1",$A$35,$B$35)</f>
        <v>Fixed</v>
      </c>
      <c r="F25" s="55" t="str">
        <f t="shared" si="8"/>
        <v>Fixed</v>
      </c>
      <c r="G25" s="55" t="str">
        <f>IF(D25="1",$E$35,$F$35)</f>
        <v>Bus</v>
      </c>
      <c r="H25" s="105">
        <f t="shared" si="3"/>
        <v>1</v>
      </c>
      <c r="I25" s="105">
        <f t="shared" si="4"/>
        <v>2</v>
      </c>
      <c r="J25" s="105">
        <f t="shared" si="5"/>
        <v>0</v>
      </c>
      <c r="K25" s="55" t="str">
        <f t="shared" si="9"/>
        <v>Fixed</v>
      </c>
      <c r="L25" s="55"/>
      <c r="M25" s="55"/>
      <c r="N25" s="55"/>
      <c r="O25" s="55"/>
      <c r="P25" s="55"/>
    </row>
    <row r="26" spans="1:16" ht="15.75" x14ac:dyDescent="0.25">
      <c r="A26" s="55">
        <f>'Data-RawInput'!A24</f>
        <v>19</v>
      </c>
      <c r="B26" s="105" t="str">
        <f>'Data-RawInput'!I24</f>
        <v>2</v>
      </c>
      <c r="C26" s="105" t="str">
        <f>'Data-RawInput'!J24</f>
        <v>1</v>
      </c>
      <c r="D26" s="105" t="str">
        <f>'Data-RawInput'!K24</f>
        <v>1</v>
      </c>
      <c r="E26" s="55" t="str">
        <f>IF(B26="1",$A$35,$B$35)</f>
        <v>Fixed</v>
      </c>
      <c r="F26" s="55" t="str">
        <f t="shared" si="8"/>
        <v>Fixed</v>
      </c>
      <c r="G26" s="55" t="str">
        <f>IF(D26="1",$E$35,$F$35)</f>
        <v>Shuttle</v>
      </c>
      <c r="H26" s="105">
        <f t="shared" si="3"/>
        <v>0</v>
      </c>
      <c r="I26" s="105">
        <f t="shared" si="4"/>
        <v>2</v>
      </c>
      <c r="J26" s="105">
        <f t="shared" si="5"/>
        <v>1</v>
      </c>
      <c r="K26" s="55" t="str">
        <f t="shared" si="9"/>
        <v>Fixed</v>
      </c>
      <c r="L26" s="55"/>
      <c r="M26" s="55"/>
      <c r="N26" s="55"/>
      <c r="O26" s="55"/>
      <c r="P26" s="55"/>
    </row>
    <row r="27" spans="1:16" ht="15.75" x14ac:dyDescent="0.25">
      <c r="A27" s="55">
        <f>'Data-RawInput'!A25</f>
        <v>20</v>
      </c>
      <c r="B27" s="105" t="str">
        <f>'Data-RawInput'!I25</f>
        <v>2</v>
      </c>
      <c r="C27" s="105" t="str">
        <f>'Data-RawInput'!J25</f>
        <v>1</v>
      </c>
      <c r="D27" s="90">
        <f>'Data-RawInput'!K25</f>
        <v>0</v>
      </c>
      <c r="E27" s="55" t="str">
        <f>IF(B27="1",$A$35,$B$35)</f>
        <v>Fixed</v>
      </c>
      <c r="F27" s="55" t="str">
        <f t="shared" si="8"/>
        <v>Fixed</v>
      </c>
      <c r="G27" s="110"/>
      <c r="H27" s="105">
        <f t="shared" si="3"/>
        <v>0</v>
      </c>
      <c r="I27" s="105">
        <f t="shared" si="4"/>
        <v>2</v>
      </c>
      <c r="J27" s="105">
        <f t="shared" si="5"/>
        <v>0</v>
      </c>
      <c r="K27" s="55" t="str">
        <f t="shared" si="9"/>
        <v>Fixed</v>
      </c>
      <c r="L27" s="55"/>
      <c r="M27" s="55"/>
      <c r="N27" s="55"/>
      <c r="O27" s="55"/>
      <c r="P27" s="55"/>
    </row>
    <row r="28" spans="1:16" ht="15.75" x14ac:dyDescent="0.25">
      <c r="A28" s="55">
        <f>'Data-RawInput'!A26</f>
        <v>21</v>
      </c>
      <c r="B28" s="105" t="str">
        <f>'Data-RawInput'!I26</f>
        <v>1</v>
      </c>
      <c r="C28" s="105" t="str">
        <f>'Data-RawInput'!J26</f>
        <v>2</v>
      </c>
      <c r="D28" s="105" t="str">
        <f>'Data-RawInput'!K26</f>
        <v>1</v>
      </c>
      <c r="E28" s="55" t="str">
        <f>IF(B28="1",$A$35,$B$35)</f>
        <v>Bus</v>
      </c>
      <c r="F28" s="55" t="str">
        <f t="shared" si="8"/>
        <v>Shuttle</v>
      </c>
      <c r="G28" s="55" t="str">
        <f>IF(D28="1",$E$35,$F$35)</f>
        <v>Shuttle</v>
      </c>
      <c r="H28" s="105">
        <f t="shared" si="3"/>
        <v>1</v>
      </c>
      <c r="I28" s="105">
        <f t="shared" si="4"/>
        <v>0</v>
      </c>
      <c r="J28" s="105">
        <f t="shared" si="5"/>
        <v>2</v>
      </c>
      <c r="K28" s="55" t="str">
        <f t="shared" si="9"/>
        <v>Shuttle</v>
      </c>
      <c r="L28" s="55"/>
      <c r="M28" s="55"/>
      <c r="N28" s="55"/>
      <c r="O28" s="55"/>
      <c r="P28" s="55"/>
    </row>
    <row r="29" spans="1:16" ht="15.75" x14ac:dyDescent="0.25">
      <c r="A29" s="55">
        <f>'Data-RawInput'!A27</f>
        <v>22</v>
      </c>
      <c r="B29" s="90">
        <f>'Data-RawInput'!I27</f>
        <v>0</v>
      </c>
      <c r="C29" s="90">
        <f>'Data-RawInput'!J27</f>
        <v>0</v>
      </c>
      <c r="D29" s="105" t="str">
        <f>'Data-RawInput'!K27</f>
        <v>1</v>
      </c>
      <c r="E29" s="110"/>
      <c r="F29" s="110"/>
      <c r="G29" s="55" t="str">
        <f>IF(D29="1",$E$35,$F$35)</f>
        <v>Shuttle</v>
      </c>
      <c r="H29" s="105">
        <f t="shared" si="3"/>
        <v>0</v>
      </c>
      <c r="I29" s="105">
        <f t="shared" si="4"/>
        <v>0</v>
      </c>
      <c r="J29" s="105">
        <f t="shared" si="5"/>
        <v>1</v>
      </c>
      <c r="K29" s="110"/>
      <c r="L29" s="55"/>
      <c r="M29" s="55"/>
      <c r="N29" s="55"/>
      <c r="O29" s="55"/>
      <c r="P29" s="55"/>
    </row>
    <row r="30" spans="1:16" ht="16.5" thickBot="1" x14ac:dyDescent="0.3">
      <c r="A30" s="58">
        <f>'Data-RawInput'!A28</f>
        <v>23</v>
      </c>
      <c r="B30" s="112">
        <f>'Data-RawInput'!I28</f>
        <v>0</v>
      </c>
      <c r="C30" s="112">
        <f>'Data-RawInput'!J28</f>
        <v>0</v>
      </c>
      <c r="D30" s="112">
        <f>'Data-RawInput'!K28</f>
        <v>0</v>
      </c>
      <c r="E30" s="113"/>
      <c r="F30" s="113"/>
      <c r="G30" s="113"/>
      <c r="H30" s="111">
        <f t="shared" si="3"/>
        <v>0</v>
      </c>
      <c r="I30" s="111">
        <f t="shared" si="4"/>
        <v>0</v>
      </c>
      <c r="J30" s="111">
        <f t="shared" si="5"/>
        <v>0</v>
      </c>
      <c r="K30" s="113"/>
      <c r="L30" s="55"/>
      <c r="M30" s="55"/>
      <c r="N30" s="55"/>
      <c r="O30" s="55"/>
      <c r="P30" s="55"/>
    </row>
    <row r="31" spans="1:16" ht="15.7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ht="15.75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ht="16.5" thickBot="1" x14ac:dyDescent="0.3">
      <c r="A33" s="57" t="s">
        <v>212</v>
      </c>
      <c r="B33" s="58"/>
      <c r="C33" s="58"/>
      <c r="D33" s="58"/>
      <c r="E33" s="58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ht="15.75" x14ac:dyDescent="0.25">
      <c r="A34" s="185" t="s">
        <v>160</v>
      </c>
      <c r="B34" s="185"/>
      <c r="C34" s="185" t="s">
        <v>159</v>
      </c>
      <c r="D34" s="185"/>
      <c r="E34" s="185" t="s">
        <v>161</v>
      </c>
      <c r="F34" s="18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ht="15.75" x14ac:dyDescent="0.25">
      <c r="A35" s="104" t="s">
        <v>208</v>
      </c>
      <c r="B35" s="104" t="s">
        <v>209</v>
      </c>
      <c r="C35" s="104" t="s">
        <v>209</v>
      </c>
      <c r="D35" s="104" t="s">
        <v>210</v>
      </c>
      <c r="E35" s="104" t="s">
        <v>210</v>
      </c>
      <c r="F35" s="104" t="s">
        <v>208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ht="15.75" x14ac:dyDescent="0.25">
      <c r="A36" s="105">
        <v>1</v>
      </c>
      <c r="B36" s="105">
        <v>2</v>
      </c>
      <c r="C36" s="105">
        <v>1</v>
      </c>
      <c r="D36" s="105">
        <v>2</v>
      </c>
      <c r="E36" s="105">
        <v>1</v>
      </c>
      <c r="F36" s="105">
        <v>2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ht="15.75" x14ac:dyDescent="0.25">
      <c r="A37" s="105">
        <v>1</v>
      </c>
      <c r="B37" s="105">
        <v>2</v>
      </c>
      <c r="C37" s="105">
        <v>1</v>
      </c>
      <c r="D37" s="105">
        <v>2</v>
      </c>
      <c r="E37" s="105">
        <v>1</v>
      </c>
      <c r="F37" s="105">
        <v>2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15.75" x14ac:dyDescent="0.25">
      <c r="A38" s="105">
        <v>1</v>
      </c>
      <c r="B38" s="105">
        <v>2</v>
      </c>
      <c r="C38" s="105">
        <v>1</v>
      </c>
      <c r="D38" s="105">
        <v>2</v>
      </c>
      <c r="E38" s="105">
        <v>1</v>
      </c>
      <c r="F38" s="105">
        <v>2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5">
        <v>1</v>
      </c>
      <c r="B39" s="105">
        <v>2</v>
      </c>
      <c r="C39" s="105">
        <v>1</v>
      </c>
      <c r="D39" s="105">
        <v>2</v>
      </c>
      <c r="E39" s="105">
        <v>1</v>
      </c>
      <c r="F39" s="105">
        <v>2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ht="15.75" x14ac:dyDescent="0.25">
      <c r="A40" s="105">
        <v>1</v>
      </c>
      <c r="B40" s="105">
        <v>2</v>
      </c>
      <c r="C40" s="105">
        <v>1</v>
      </c>
      <c r="D40" s="105">
        <v>2</v>
      </c>
      <c r="E40" s="105">
        <v>1</v>
      </c>
      <c r="F40" s="105">
        <v>2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15.75" x14ac:dyDescent="0.25">
      <c r="A41" s="105">
        <v>1</v>
      </c>
      <c r="B41" s="105">
        <v>2</v>
      </c>
      <c r="C41" s="105">
        <v>1</v>
      </c>
      <c r="D41" s="105">
        <v>2</v>
      </c>
      <c r="E41" s="105">
        <v>1</v>
      </c>
      <c r="F41" s="105">
        <v>2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15.75" x14ac:dyDescent="0.25">
      <c r="A42" s="105">
        <v>1</v>
      </c>
      <c r="B42" s="105">
        <v>2</v>
      </c>
      <c r="C42" s="105">
        <v>1</v>
      </c>
      <c r="D42" s="105">
        <v>2</v>
      </c>
      <c r="E42" s="105">
        <v>1</v>
      </c>
      <c r="F42" s="105">
        <v>2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15.75" x14ac:dyDescent="0.25">
      <c r="A43" s="105">
        <v>1</v>
      </c>
      <c r="B43" s="105">
        <v>2</v>
      </c>
      <c r="C43" s="105">
        <v>1</v>
      </c>
      <c r="D43" s="105">
        <v>2</v>
      </c>
      <c r="E43" s="105">
        <v>1</v>
      </c>
      <c r="F43" s="105">
        <v>2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ht="15.75" x14ac:dyDescent="0.25">
      <c r="A44" s="105">
        <v>1</v>
      </c>
      <c r="B44" s="105">
        <v>2</v>
      </c>
      <c r="C44" s="105">
        <v>1</v>
      </c>
      <c r="D44" s="105">
        <v>2</v>
      </c>
      <c r="E44" s="105">
        <v>1</v>
      </c>
      <c r="F44" s="105">
        <v>2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ht="15.75" x14ac:dyDescent="0.25">
      <c r="A45" s="105">
        <v>1</v>
      </c>
      <c r="B45" s="105">
        <v>2</v>
      </c>
      <c r="C45" s="105">
        <v>1</v>
      </c>
      <c r="D45" s="105">
        <v>2</v>
      </c>
      <c r="E45" s="105">
        <v>1</v>
      </c>
      <c r="F45" s="105">
        <v>2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ht="15.75" x14ac:dyDescent="0.25">
      <c r="A46" s="105">
        <v>1</v>
      </c>
      <c r="B46" s="105">
        <v>2</v>
      </c>
      <c r="C46" s="105">
        <v>1</v>
      </c>
      <c r="D46" s="105">
        <v>2</v>
      </c>
      <c r="E46" s="105">
        <v>1</v>
      </c>
      <c r="F46" s="105">
        <v>2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16" ht="15.75" x14ac:dyDescent="0.25">
      <c r="A47" s="105">
        <v>1</v>
      </c>
      <c r="B47" s="105">
        <v>2</v>
      </c>
      <c r="C47" s="105">
        <v>1</v>
      </c>
      <c r="D47" s="105">
        <v>2</v>
      </c>
      <c r="E47" s="105">
        <v>1</v>
      </c>
      <c r="F47" s="105">
        <v>2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6" ht="15.75" x14ac:dyDescent="0.25">
      <c r="A48" s="105">
        <v>1</v>
      </c>
      <c r="B48" s="105">
        <v>2</v>
      </c>
      <c r="C48" s="105">
        <v>1</v>
      </c>
      <c r="D48" s="105">
        <v>2</v>
      </c>
      <c r="E48" s="105">
        <v>1</v>
      </c>
      <c r="F48" s="105">
        <v>2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ht="15.75" x14ac:dyDescent="0.25">
      <c r="A49" s="105">
        <v>1</v>
      </c>
      <c r="B49" s="105">
        <v>2</v>
      </c>
      <c r="C49" s="105">
        <v>1</v>
      </c>
      <c r="D49" s="105">
        <v>2</v>
      </c>
      <c r="E49" s="105">
        <v>1</v>
      </c>
      <c r="F49" s="105">
        <v>2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ht="15.75" x14ac:dyDescent="0.25">
      <c r="A50" s="105">
        <v>1</v>
      </c>
      <c r="B50" s="105">
        <v>2</v>
      </c>
      <c r="C50" s="105">
        <v>1</v>
      </c>
      <c r="D50" s="105">
        <v>2</v>
      </c>
      <c r="E50" s="105">
        <v>1</v>
      </c>
      <c r="F50" s="105">
        <v>2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 ht="15.75" x14ac:dyDescent="0.25">
      <c r="A51" s="105">
        <v>1</v>
      </c>
      <c r="B51" s="105">
        <v>2</v>
      </c>
      <c r="C51" s="105">
        <v>1</v>
      </c>
      <c r="D51" s="105">
        <v>2</v>
      </c>
      <c r="E51" s="105">
        <v>1</v>
      </c>
      <c r="F51" s="105">
        <v>2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ht="15.75" x14ac:dyDescent="0.25">
      <c r="A52" s="105">
        <v>1</v>
      </c>
      <c r="B52" s="105">
        <v>2</v>
      </c>
      <c r="C52" s="105">
        <v>1</v>
      </c>
      <c r="D52" s="105">
        <v>2</v>
      </c>
      <c r="E52" s="105">
        <v>1</v>
      </c>
      <c r="F52" s="105">
        <v>2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6" ht="15.75" x14ac:dyDescent="0.25">
      <c r="A53" s="105">
        <v>1</v>
      </c>
      <c r="B53" s="105">
        <v>2</v>
      </c>
      <c r="C53" s="105">
        <v>1</v>
      </c>
      <c r="D53" s="105">
        <v>2</v>
      </c>
      <c r="E53" s="105">
        <v>1</v>
      </c>
      <c r="F53" s="105">
        <v>2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ht="15.75" x14ac:dyDescent="0.25">
      <c r="A54" s="105">
        <v>1</v>
      </c>
      <c r="B54" s="105">
        <v>2</v>
      </c>
      <c r="C54" s="105">
        <v>1</v>
      </c>
      <c r="D54" s="105">
        <v>2</v>
      </c>
      <c r="E54" s="105">
        <v>1</v>
      </c>
      <c r="F54" s="105">
        <v>2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ht="15.75" x14ac:dyDescent="0.25">
      <c r="A55" s="105">
        <v>1</v>
      </c>
      <c r="B55" s="105">
        <v>2</v>
      </c>
      <c r="C55" s="105">
        <v>1</v>
      </c>
      <c r="D55" s="105">
        <v>2</v>
      </c>
      <c r="E55" s="105">
        <v>1</v>
      </c>
      <c r="F55" s="105">
        <v>2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ht="15.75" x14ac:dyDescent="0.25">
      <c r="A56" s="105">
        <v>1</v>
      </c>
      <c r="B56" s="105">
        <v>2</v>
      </c>
      <c r="C56" s="105">
        <v>1</v>
      </c>
      <c r="D56" s="105">
        <v>2</v>
      </c>
      <c r="E56" s="105">
        <v>1</v>
      </c>
      <c r="F56" s="105">
        <v>2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ht="15.75" x14ac:dyDescent="0.25">
      <c r="A57" s="105">
        <v>1</v>
      </c>
      <c r="B57" s="105">
        <v>2</v>
      </c>
      <c r="C57" s="105">
        <v>1</v>
      </c>
      <c r="D57" s="105">
        <v>2</v>
      </c>
      <c r="E57" s="105">
        <v>1</v>
      </c>
      <c r="F57" s="105">
        <v>2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ht="16.5" thickBot="1" x14ac:dyDescent="0.3">
      <c r="A58" s="111">
        <v>1</v>
      </c>
      <c r="B58" s="111">
        <v>2</v>
      </c>
      <c r="C58" s="111">
        <v>1</v>
      </c>
      <c r="D58" s="111">
        <v>2</v>
      </c>
      <c r="E58" s="111">
        <v>1</v>
      </c>
      <c r="F58" s="111">
        <v>2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ht="15.7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ht="15.7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ht="15.7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ht="15.75" x14ac:dyDescent="0.25">
      <c r="M62" s="55"/>
      <c r="N62" s="55"/>
      <c r="O62" s="55"/>
      <c r="P62" s="55"/>
    </row>
    <row r="63" spans="1:16" ht="15.75" x14ac:dyDescent="0.25">
      <c r="M63" s="55"/>
      <c r="N63" s="55"/>
      <c r="O63" s="55"/>
      <c r="P63" s="55"/>
    </row>
  </sheetData>
  <mergeCells count="13">
    <mergeCell ref="A34:B34"/>
    <mergeCell ref="C34:D34"/>
    <mergeCell ref="E34:F34"/>
    <mergeCell ref="P6:P8"/>
    <mergeCell ref="E6:G6"/>
    <mergeCell ref="H6:J6"/>
    <mergeCell ref="A6:A7"/>
    <mergeCell ref="B6:D6"/>
    <mergeCell ref="K6:K7"/>
    <mergeCell ref="M6:O6"/>
    <mergeCell ref="M7:M8"/>
    <mergeCell ref="N7:N8"/>
    <mergeCell ref="O7:O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workbookViewId="0"/>
  </sheetViews>
  <sheetFormatPr defaultRowHeight="15" x14ac:dyDescent="0.25"/>
  <cols>
    <col min="1" max="2" width="9.7109375" style="54" customWidth="1"/>
    <col min="3" max="8" width="9.140625" style="54"/>
    <col min="9" max="9" width="10.7109375" style="54" customWidth="1"/>
    <col min="10" max="10" width="9.140625" style="54"/>
    <col min="11" max="11" width="10.7109375" style="54" customWidth="1"/>
    <col min="12" max="16384" width="9.140625" style="54"/>
  </cols>
  <sheetData>
    <row r="1" spans="1:12" ht="23.25" x14ac:dyDescent="0.35">
      <c r="A1" s="26" t="s">
        <v>203</v>
      </c>
    </row>
    <row r="2" spans="1:12" ht="15.75" x14ac:dyDescent="0.25">
      <c r="A2" s="55" t="s">
        <v>228</v>
      </c>
    </row>
    <row r="3" spans="1:12" ht="15.75" x14ac:dyDescent="0.25">
      <c r="A3" s="55"/>
    </row>
    <row r="4" spans="1:12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6.5" thickBot="1" x14ac:dyDescent="0.3">
      <c r="A5" s="57" t="s">
        <v>192</v>
      </c>
      <c r="B5" s="58"/>
      <c r="C5" s="58"/>
      <c r="D5" s="58"/>
      <c r="E5" s="58"/>
      <c r="F5" s="55"/>
      <c r="H5" s="56" t="s">
        <v>191</v>
      </c>
      <c r="I5" s="55"/>
      <c r="J5" s="55"/>
      <c r="K5" s="55"/>
      <c r="L5" s="55"/>
    </row>
    <row r="6" spans="1:12" ht="15.75" customHeight="1" x14ac:dyDescent="0.25">
      <c r="A6" s="172" t="s">
        <v>175</v>
      </c>
      <c r="B6" s="172" t="s">
        <v>176</v>
      </c>
      <c r="C6" s="171" t="s">
        <v>182</v>
      </c>
      <c r="D6" s="171"/>
      <c r="E6" s="171"/>
      <c r="F6" s="55"/>
      <c r="H6" s="177" t="s">
        <v>174</v>
      </c>
      <c r="I6" s="177" t="s">
        <v>205</v>
      </c>
      <c r="J6" s="177"/>
      <c r="K6" s="177"/>
      <c r="L6" s="177" t="s">
        <v>229</v>
      </c>
    </row>
    <row r="7" spans="1:12" ht="15.75" x14ac:dyDescent="0.25">
      <c r="A7" s="173"/>
      <c r="B7" s="173"/>
      <c r="C7" s="59" t="s">
        <v>169</v>
      </c>
      <c r="D7" s="59" t="s">
        <v>170</v>
      </c>
      <c r="E7" s="59" t="s">
        <v>171</v>
      </c>
      <c r="F7" s="55"/>
      <c r="H7" s="177"/>
      <c r="I7" s="177"/>
      <c r="J7" s="177"/>
      <c r="K7" s="177"/>
      <c r="L7" s="177"/>
    </row>
    <row r="8" spans="1:12" ht="15.75" x14ac:dyDescent="0.25">
      <c r="A8" s="60">
        <f>'Data-RawInput'!A6</f>
        <v>1</v>
      </c>
      <c r="B8" s="60" t="str">
        <f>'Data-RawInput'!R6</f>
        <v>2,1,3</v>
      </c>
      <c r="C8" s="61">
        <v>2</v>
      </c>
      <c r="D8" s="61">
        <v>1</v>
      </c>
      <c r="E8" s="61">
        <v>3</v>
      </c>
      <c r="F8" s="55"/>
      <c r="H8" s="60" t="s">
        <v>169</v>
      </c>
      <c r="I8" s="55" t="str">
        <f>B43</f>
        <v>Fixed guideway</v>
      </c>
      <c r="J8" s="55"/>
      <c r="K8" s="91"/>
      <c r="L8" s="103">
        <f>K35</f>
        <v>0.35964912280701755</v>
      </c>
    </row>
    <row r="9" spans="1:12" ht="15.75" x14ac:dyDescent="0.25">
      <c r="A9" s="60">
        <f>'Data-RawInput'!A7</f>
        <v>2</v>
      </c>
      <c r="B9" s="60" t="str">
        <f>'Data-RawInput'!R7</f>
        <v>2,3,1</v>
      </c>
      <c r="C9" s="61">
        <v>2</v>
      </c>
      <c r="D9" s="61">
        <v>3</v>
      </c>
      <c r="E9" s="61">
        <v>1</v>
      </c>
      <c r="F9" s="55"/>
      <c r="H9" s="60" t="s">
        <v>170</v>
      </c>
      <c r="I9" s="55" t="str">
        <f>B42</f>
        <v>Enhanced existing bus systems</v>
      </c>
      <c r="J9" s="55"/>
      <c r="K9" s="91"/>
      <c r="L9" s="103">
        <f>K34</f>
        <v>0.32456140350877194</v>
      </c>
    </row>
    <row r="10" spans="1:12" ht="15.75" x14ac:dyDescent="0.25">
      <c r="A10" s="60">
        <f>'Data-RawInput'!A8</f>
        <v>3</v>
      </c>
      <c r="B10" s="60" t="str">
        <f>'Data-RawInput'!R8</f>
        <v>2,1,3</v>
      </c>
      <c r="C10" s="61">
        <v>2</v>
      </c>
      <c r="D10" s="61">
        <v>1</v>
      </c>
      <c r="E10" s="61">
        <v>3</v>
      </c>
      <c r="F10" s="55"/>
      <c r="H10" s="60" t="s">
        <v>171</v>
      </c>
      <c r="I10" s="55" t="str">
        <f>B41</f>
        <v>Additional community shuttles</v>
      </c>
      <c r="J10" s="55"/>
      <c r="K10" s="91"/>
      <c r="L10" s="103">
        <f>K33</f>
        <v>0.31578947368421051</v>
      </c>
    </row>
    <row r="11" spans="1:12" ht="15.75" x14ac:dyDescent="0.25">
      <c r="A11" s="60">
        <f>'Data-RawInput'!A9</f>
        <v>4</v>
      </c>
      <c r="B11" s="60" t="str">
        <f>'Data-RawInput'!R9</f>
        <v>1,2,3</v>
      </c>
      <c r="C11" s="61">
        <v>1</v>
      </c>
      <c r="D11" s="61">
        <v>2</v>
      </c>
      <c r="E11" s="61">
        <v>3</v>
      </c>
      <c r="F11" s="55"/>
      <c r="G11" s="55"/>
      <c r="H11" s="55"/>
      <c r="I11" s="55"/>
      <c r="J11" s="55"/>
      <c r="K11" s="180"/>
      <c r="L11" s="180"/>
    </row>
    <row r="12" spans="1:12" ht="15.75" x14ac:dyDescent="0.25">
      <c r="A12" s="60">
        <f>'Data-RawInput'!A10</f>
        <v>5</v>
      </c>
      <c r="B12" s="60" t="str">
        <f>'Data-RawInput'!R10</f>
        <v>3,1,2</v>
      </c>
      <c r="C12" s="61">
        <v>3</v>
      </c>
      <c r="D12" s="61">
        <v>1</v>
      </c>
      <c r="E12" s="61">
        <v>2</v>
      </c>
      <c r="F12" s="55"/>
      <c r="G12" s="55"/>
      <c r="H12" s="55"/>
      <c r="I12" s="55"/>
      <c r="J12" s="55"/>
      <c r="K12" s="55"/>
      <c r="L12" s="55"/>
    </row>
    <row r="13" spans="1:12" ht="15.75" x14ac:dyDescent="0.25">
      <c r="A13" s="60">
        <f>'Data-RawInput'!A11</f>
        <v>6</v>
      </c>
      <c r="B13" s="90">
        <f>'Data-RawInput'!R11</f>
        <v>0</v>
      </c>
      <c r="C13" s="63">
        <v>0</v>
      </c>
      <c r="D13" s="63">
        <v>0</v>
      </c>
      <c r="E13" s="63">
        <v>0</v>
      </c>
      <c r="F13" s="55"/>
      <c r="G13" s="55"/>
      <c r="H13" s="55"/>
      <c r="I13" s="55"/>
      <c r="J13" s="55"/>
      <c r="K13" s="55"/>
      <c r="L13" s="55"/>
    </row>
    <row r="14" spans="1:12" ht="15.75" x14ac:dyDescent="0.25">
      <c r="A14" s="60">
        <f>'Data-RawInput'!A12</f>
        <v>7</v>
      </c>
      <c r="B14" s="60" t="str">
        <f>'Data-RawInput'!R12</f>
        <v>3,1,2</v>
      </c>
      <c r="C14" s="89">
        <v>3</v>
      </c>
      <c r="D14" s="89">
        <v>1</v>
      </c>
      <c r="E14" s="89">
        <v>2</v>
      </c>
      <c r="F14" s="55"/>
      <c r="G14" s="55"/>
      <c r="H14" s="55"/>
      <c r="I14" s="55"/>
      <c r="J14" s="55"/>
      <c r="K14" s="55"/>
      <c r="L14" s="55"/>
    </row>
    <row r="15" spans="1:12" ht="15.75" x14ac:dyDescent="0.25">
      <c r="A15" s="60">
        <f>'Data-RawInput'!A13</f>
        <v>8</v>
      </c>
      <c r="B15" s="60" t="str">
        <f>'Data-RawInput'!R13</f>
        <v>3,2,1</v>
      </c>
      <c r="C15" s="61">
        <v>3</v>
      </c>
      <c r="D15" s="61">
        <v>2</v>
      </c>
      <c r="E15" s="61">
        <v>1</v>
      </c>
      <c r="F15" s="55"/>
      <c r="G15" s="55"/>
      <c r="H15" s="55"/>
      <c r="I15" s="55"/>
      <c r="J15" s="55"/>
      <c r="K15" s="55"/>
      <c r="L15" s="55"/>
    </row>
    <row r="16" spans="1:12" ht="15.75" x14ac:dyDescent="0.25">
      <c r="A16" s="60">
        <f>'Data-RawInput'!A14</f>
        <v>9</v>
      </c>
      <c r="B16" s="60" t="str">
        <f>'Data-RawInput'!R14</f>
        <v>3,1,2</v>
      </c>
      <c r="C16" s="61">
        <v>3</v>
      </c>
      <c r="D16" s="61">
        <v>1</v>
      </c>
      <c r="E16" s="61">
        <v>2</v>
      </c>
      <c r="F16" s="55"/>
      <c r="G16" s="55"/>
      <c r="H16" s="55"/>
      <c r="I16" s="55"/>
      <c r="J16" s="55"/>
      <c r="K16" s="55"/>
      <c r="L16" s="55"/>
    </row>
    <row r="17" spans="1:12" ht="15.75" x14ac:dyDescent="0.25">
      <c r="A17" s="60">
        <f>'Data-RawInput'!A15</f>
        <v>10</v>
      </c>
      <c r="B17" s="60" t="str">
        <f>'Data-RawInput'!R15</f>
        <v>2,3,1</v>
      </c>
      <c r="C17" s="89">
        <v>2</v>
      </c>
      <c r="D17" s="89">
        <v>3</v>
      </c>
      <c r="E17" s="89">
        <v>1</v>
      </c>
      <c r="F17" s="55"/>
      <c r="G17" s="55"/>
      <c r="H17" s="55"/>
      <c r="I17" s="55"/>
      <c r="J17" s="55"/>
      <c r="K17" s="55"/>
      <c r="L17" s="55"/>
    </row>
    <row r="18" spans="1:12" ht="15.75" x14ac:dyDescent="0.25">
      <c r="A18" s="60">
        <f>'Data-RawInput'!A16</f>
        <v>11</v>
      </c>
      <c r="B18" s="60" t="str">
        <f>'Data-RawInput'!R16</f>
        <v>3,1,2</v>
      </c>
      <c r="C18" s="89">
        <v>3</v>
      </c>
      <c r="D18" s="89">
        <v>1</v>
      </c>
      <c r="E18" s="89">
        <v>2</v>
      </c>
      <c r="F18" s="55"/>
      <c r="G18" s="55"/>
      <c r="H18" s="55"/>
      <c r="I18" s="55"/>
      <c r="J18" s="55"/>
      <c r="K18" s="55"/>
      <c r="L18" s="55"/>
    </row>
    <row r="19" spans="1:12" ht="15.75" x14ac:dyDescent="0.25">
      <c r="A19" s="60">
        <f>'Data-RawInput'!A17</f>
        <v>12</v>
      </c>
      <c r="B19" s="60" t="str">
        <f>'Data-RawInput'!R17</f>
        <v>2,1,3</v>
      </c>
      <c r="C19" s="89">
        <v>2</v>
      </c>
      <c r="D19" s="89">
        <v>1</v>
      </c>
      <c r="E19" s="89">
        <v>3</v>
      </c>
      <c r="F19" s="55"/>
      <c r="G19" s="55"/>
      <c r="H19" s="55"/>
      <c r="I19" s="55"/>
      <c r="J19" s="55"/>
      <c r="K19" s="55"/>
      <c r="L19" s="55"/>
    </row>
    <row r="20" spans="1:12" ht="15.75" x14ac:dyDescent="0.25">
      <c r="A20" s="60">
        <f>'Data-RawInput'!A18</f>
        <v>13</v>
      </c>
      <c r="B20" s="60" t="str">
        <f>'Data-RawInput'!R18</f>
        <v>3,1,2</v>
      </c>
      <c r="C20" s="61">
        <v>3</v>
      </c>
      <c r="D20" s="61">
        <v>1</v>
      </c>
      <c r="E20" s="61">
        <v>2</v>
      </c>
      <c r="F20" s="55"/>
      <c r="G20" s="55"/>
      <c r="H20" s="55"/>
      <c r="I20" s="55"/>
      <c r="J20" s="55"/>
      <c r="K20" s="55"/>
      <c r="L20" s="55"/>
    </row>
    <row r="21" spans="1:12" ht="15.75" x14ac:dyDescent="0.25">
      <c r="A21" s="60">
        <f>'Data-RawInput'!A19</f>
        <v>14</v>
      </c>
      <c r="B21" s="90" t="str">
        <f>'Data-RawInput'!R19</f>
        <v>2</v>
      </c>
      <c r="C21" s="63">
        <v>0</v>
      </c>
      <c r="D21" s="63">
        <v>0</v>
      </c>
      <c r="E21" s="63">
        <v>0</v>
      </c>
      <c r="F21" s="55"/>
      <c r="G21" s="55"/>
      <c r="H21" s="55"/>
      <c r="I21" s="55"/>
      <c r="J21" s="55"/>
      <c r="K21" s="55"/>
      <c r="L21" s="55"/>
    </row>
    <row r="22" spans="1:12" ht="15.75" x14ac:dyDescent="0.25">
      <c r="A22" s="60">
        <f>'Data-RawInput'!A20</f>
        <v>15</v>
      </c>
      <c r="B22" s="60" t="str">
        <f>'Data-RawInput'!R20</f>
        <v>3,1,2</v>
      </c>
      <c r="C22" s="61">
        <v>3</v>
      </c>
      <c r="D22" s="61">
        <v>1</v>
      </c>
      <c r="E22" s="61">
        <v>2</v>
      </c>
      <c r="F22" s="55"/>
      <c r="G22" s="55"/>
      <c r="H22" s="55"/>
      <c r="I22" s="55"/>
      <c r="J22" s="55"/>
      <c r="K22" s="55"/>
      <c r="L22" s="55"/>
    </row>
    <row r="23" spans="1:12" ht="15.75" x14ac:dyDescent="0.25">
      <c r="A23" s="60">
        <f>'Data-RawInput'!A21</f>
        <v>16</v>
      </c>
      <c r="B23" s="60" t="str">
        <f>'Data-RawInput'!R21</f>
        <v>1,2,3</v>
      </c>
      <c r="C23" s="61">
        <v>1</v>
      </c>
      <c r="D23" s="61">
        <v>2</v>
      </c>
      <c r="E23" s="61">
        <v>3</v>
      </c>
      <c r="F23" s="55"/>
      <c r="G23" s="55"/>
      <c r="H23" s="55"/>
      <c r="I23" s="55"/>
      <c r="J23" s="55"/>
      <c r="K23" s="55"/>
      <c r="L23" s="55"/>
    </row>
    <row r="24" spans="1:12" ht="15.75" x14ac:dyDescent="0.25">
      <c r="A24" s="60">
        <f>'Data-RawInput'!A22</f>
        <v>17</v>
      </c>
      <c r="B24" s="60" t="str">
        <f>'Data-RawInput'!R22</f>
        <v>3,1,2</v>
      </c>
      <c r="C24" s="61">
        <v>3</v>
      </c>
      <c r="D24" s="61">
        <v>1</v>
      </c>
      <c r="E24" s="61">
        <v>2</v>
      </c>
      <c r="F24" s="55"/>
      <c r="G24" s="55"/>
      <c r="H24" s="55"/>
      <c r="I24" s="55"/>
      <c r="J24" s="55"/>
      <c r="K24" s="55"/>
      <c r="L24" s="55"/>
    </row>
    <row r="25" spans="1:12" ht="15.75" x14ac:dyDescent="0.25">
      <c r="A25" s="60">
        <f>'Data-RawInput'!A23</f>
        <v>18</v>
      </c>
      <c r="B25" s="60" t="str">
        <f>'Data-RawInput'!R23</f>
        <v>3,2,1</v>
      </c>
      <c r="C25" s="61">
        <v>3</v>
      </c>
      <c r="D25" s="61">
        <v>2</v>
      </c>
      <c r="E25" s="61">
        <v>1</v>
      </c>
      <c r="F25" s="55"/>
      <c r="G25" s="55"/>
      <c r="H25" s="55"/>
      <c r="I25" s="55"/>
      <c r="J25" s="55"/>
      <c r="K25" s="55"/>
      <c r="L25" s="55"/>
    </row>
    <row r="26" spans="1:12" ht="15.75" x14ac:dyDescent="0.25">
      <c r="A26" s="60">
        <f>'Data-RawInput'!A24</f>
        <v>19</v>
      </c>
      <c r="B26" s="60" t="str">
        <f>'Data-RawInput'!R24</f>
        <v>2,3,1</v>
      </c>
      <c r="C26" s="61">
        <v>2</v>
      </c>
      <c r="D26" s="61">
        <v>3</v>
      </c>
      <c r="E26" s="61">
        <v>1</v>
      </c>
      <c r="F26" s="55"/>
      <c r="G26" s="55"/>
      <c r="H26" s="55"/>
      <c r="I26" s="55"/>
      <c r="J26" s="55"/>
      <c r="K26" s="55"/>
      <c r="L26" s="55"/>
    </row>
    <row r="27" spans="1:12" ht="15.75" x14ac:dyDescent="0.25">
      <c r="A27" s="60">
        <f>'Data-RawInput'!A25</f>
        <v>20</v>
      </c>
      <c r="B27" s="90">
        <f>'Data-RawInput'!R25</f>
        <v>0</v>
      </c>
      <c r="C27" s="63">
        <v>0</v>
      </c>
      <c r="D27" s="63">
        <v>0</v>
      </c>
      <c r="E27" s="63">
        <v>0</v>
      </c>
      <c r="F27" s="55"/>
      <c r="G27" s="55"/>
      <c r="H27" s="55"/>
      <c r="I27" s="55"/>
      <c r="J27" s="55"/>
      <c r="K27" s="55"/>
      <c r="L27" s="55"/>
    </row>
    <row r="28" spans="1:12" ht="15.75" x14ac:dyDescent="0.25">
      <c r="A28" s="60">
        <f>'Data-RawInput'!A26</f>
        <v>21</v>
      </c>
      <c r="B28" s="60" t="str">
        <f>'Data-RawInput'!R26</f>
        <v>1,3,2</v>
      </c>
      <c r="C28" s="61">
        <v>1</v>
      </c>
      <c r="D28" s="61">
        <v>3</v>
      </c>
      <c r="E28" s="61">
        <v>2</v>
      </c>
      <c r="F28" s="55"/>
      <c r="G28" s="55"/>
      <c r="H28" s="55"/>
      <c r="I28" s="55"/>
      <c r="J28" s="55"/>
      <c r="K28" s="55"/>
      <c r="L28" s="55"/>
    </row>
    <row r="29" spans="1:12" ht="15.75" x14ac:dyDescent="0.25">
      <c r="A29" s="60">
        <f>'Data-RawInput'!A27</f>
        <v>22</v>
      </c>
      <c r="B29" s="60" t="str">
        <f>'Data-RawInput'!R27</f>
        <v>2,1,3</v>
      </c>
      <c r="C29" s="61">
        <v>2</v>
      </c>
      <c r="D29" s="61">
        <v>1</v>
      </c>
      <c r="E29" s="61">
        <v>3</v>
      </c>
      <c r="F29" s="55"/>
      <c r="G29" s="55"/>
      <c r="H29" s="55"/>
      <c r="I29" s="55"/>
      <c r="J29" s="55"/>
      <c r="K29" s="55"/>
      <c r="L29" s="55"/>
    </row>
    <row r="30" spans="1:12" ht="15.75" x14ac:dyDescent="0.25">
      <c r="A30" s="64">
        <f>'Data-RawInput'!A28</f>
        <v>23</v>
      </c>
      <c r="B30" s="90">
        <f>'Data-RawInput'!R28</f>
        <v>0</v>
      </c>
      <c r="C30" s="66">
        <v>0</v>
      </c>
      <c r="D30" s="66">
        <v>0</v>
      </c>
      <c r="E30" s="66">
        <v>0</v>
      </c>
      <c r="F30" s="67"/>
      <c r="G30" s="67"/>
      <c r="H30" s="67"/>
      <c r="I30" s="67"/>
      <c r="J30" s="68"/>
      <c r="K30" s="67"/>
      <c r="L30" s="67"/>
    </row>
    <row r="31" spans="1:12" ht="15.75" x14ac:dyDescent="0.25">
      <c r="A31" s="69"/>
      <c r="B31" s="69"/>
      <c r="C31" s="176" t="s">
        <v>178</v>
      </c>
      <c r="D31" s="176"/>
      <c r="E31" s="176"/>
      <c r="F31" s="70"/>
      <c r="G31" s="184" t="s">
        <v>180</v>
      </c>
      <c r="H31" s="184"/>
      <c r="I31" s="184"/>
      <c r="J31" s="182" t="s">
        <v>173</v>
      </c>
      <c r="K31" s="182" t="s">
        <v>194</v>
      </c>
      <c r="L31" s="182" t="s">
        <v>185</v>
      </c>
    </row>
    <row r="32" spans="1:12" ht="15.75" x14ac:dyDescent="0.25">
      <c r="A32" s="71"/>
      <c r="B32" s="71"/>
      <c r="C32" s="59" t="s">
        <v>169</v>
      </c>
      <c r="D32" s="59" t="s">
        <v>170</v>
      </c>
      <c r="E32" s="59" t="s">
        <v>171</v>
      </c>
      <c r="F32" s="72"/>
      <c r="G32" s="59" t="s">
        <v>169</v>
      </c>
      <c r="H32" s="59" t="s">
        <v>170</v>
      </c>
      <c r="I32" s="59" t="s">
        <v>171</v>
      </c>
      <c r="J32" s="183"/>
      <c r="K32" s="183"/>
      <c r="L32" s="183"/>
    </row>
    <row r="33" spans="1:12" ht="15.75" x14ac:dyDescent="0.25">
      <c r="A33" s="174" t="s">
        <v>177</v>
      </c>
      <c r="B33" s="73">
        <v>1</v>
      </c>
      <c r="C33" s="74">
        <f>COUNTIF($C$8:$C$30,B33)</f>
        <v>3</v>
      </c>
      <c r="D33" s="74">
        <f>COUNTIF($D$8:$D$30,B33)</f>
        <v>11</v>
      </c>
      <c r="E33" s="74">
        <f>COUNTIF($E$8:$E$30,B33)</f>
        <v>5</v>
      </c>
      <c r="F33" s="73">
        <v>1</v>
      </c>
      <c r="G33" s="74">
        <f>C33*$C$37</f>
        <v>9</v>
      </c>
      <c r="H33" s="74">
        <f>D33*$D$37</f>
        <v>22</v>
      </c>
      <c r="I33" s="74">
        <f>E33*$E$37</f>
        <v>5</v>
      </c>
      <c r="J33" s="75">
        <f>SUM(G33:I33)</f>
        <v>36</v>
      </c>
      <c r="K33" s="117">
        <f>J33/$J$36</f>
        <v>0.31578947368421051</v>
      </c>
      <c r="L33" s="74">
        <f>RANK(J33,$J$33:$J$35)</f>
        <v>3</v>
      </c>
    </row>
    <row r="34" spans="1:12" ht="15.75" x14ac:dyDescent="0.25">
      <c r="A34" s="174"/>
      <c r="B34" s="73">
        <v>2</v>
      </c>
      <c r="C34" s="74">
        <f>COUNTIF($C$8:$C$30,B34)</f>
        <v>7</v>
      </c>
      <c r="D34" s="74">
        <f>COUNTIF($D$8:$D$30,B34)</f>
        <v>4</v>
      </c>
      <c r="E34" s="74">
        <f>COUNTIF($E$8:$E$30,B34)</f>
        <v>8</v>
      </c>
      <c r="F34" s="73">
        <v>2</v>
      </c>
      <c r="G34" s="74">
        <f>C34*$C$37</f>
        <v>21</v>
      </c>
      <c r="H34" s="74">
        <f>D34*$D$37</f>
        <v>8</v>
      </c>
      <c r="I34" s="74">
        <f>E34*$E$37</f>
        <v>8</v>
      </c>
      <c r="J34" s="75">
        <f>SUM(G34:I34)</f>
        <v>37</v>
      </c>
      <c r="K34" s="117">
        <f>J34/$J$36</f>
        <v>0.32456140350877194</v>
      </c>
      <c r="L34" s="74">
        <f>RANK(J34,$J$33:$J$35)</f>
        <v>2</v>
      </c>
    </row>
    <row r="35" spans="1:12" ht="15.75" x14ac:dyDescent="0.25">
      <c r="A35" s="174"/>
      <c r="B35" s="73">
        <v>3</v>
      </c>
      <c r="C35" s="74">
        <f>COUNTIF($C$8:$C$30,B35)</f>
        <v>9</v>
      </c>
      <c r="D35" s="74">
        <f>COUNTIF($D$8:$D$30,B35)</f>
        <v>4</v>
      </c>
      <c r="E35" s="74">
        <f>COUNTIF($E$8:$E$30,B35)</f>
        <v>6</v>
      </c>
      <c r="F35" s="73">
        <v>3</v>
      </c>
      <c r="G35" s="74">
        <f>C35*$C$37</f>
        <v>27</v>
      </c>
      <c r="H35" s="74">
        <f>D35*$D$37</f>
        <v>8</v>
      </c>
      <c r="I35" s="74">
        <f>E35*$E$37</f>
        <v>6</v>
      </c>
      <c r="J35" s="75">
        <f>SUM(G35:I35)</f>
        <v>41</v>
      </c>
      <c r="K35" s="117">
        <f>J35/$J$36</f>
        <v>0.35964912280701755</v>
      </c>
      <c r="L35" s="74">
        <f>RANK(J35,$J$33:$J$35)</f>
        <v>1</v>
      </c>
    </row>
    <row r="36" spans="1:12" ht="15.75" x14ac:dyDescent="0.25">
      <c r="A36" s="170" t="s">
        <v>173</v>
      </c>
      <c r="B36" s="170"/>
      <c r="C36" s="80">
        <f>SUM(C33:C35)</f>
        <v>19</v>
      </c>
      <c r="D36" s="80">
        <f>SUM(D33:D35)</f>
        <v>19</v>
      </c>
      <c r="E36" s="80">
        <f>SUM(E33:E35)</f>
        <v>19</v>
      </c>
      <c r="F36" s="81"/>
      <c r="G36" s="81"/>
      <c r="H36" s="81"/>
      <c r="I36" s="81"/>
      <c r="J36" s="83">
        <f>SUM(J33:J35)</f>
        <v>114</v>
      </c>
      <c r="K36" s="93">
        <f>SUM(K33:K35)</f>
        <v>1</v>
      </c>
      <c r="L36" s="84"/>
    </row>
    <row r="37" spans="1:12" ht="16.5" thickBot="1" x14ac:dyDescent="0.3">
      <c r="A37" s="169" t="s">
        <v>179</v>
      </c>
      <c r="B37" s="169"/>
      <c r="C37" s="85">
        <v>3</v>
      </c>
      <c r="D37" s="85">
        <v>2</v>
      </c>
      <c r="E37" s="85">
        <v>1</v>
      </c>
      <c r="F37" s="86"/>
      <c r="G37" s="86"/>
      <c r="H37" s="86"/>
      <c r="I37" s="86"/>
      <c r="J37" s="86"/>
      <c r="K37" s="86"/>
      <c r="L37" s="87"/>
    </row>
    <row r="38" spans="1:12" ht="15.7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40" spans="1:12" ht="15.75" x14ac:dyDescent="0.25">
      <c r="A40" s="56" t="s">
        <v>181</v>
      </c>
    </row>
    <row r="41" spans="1:12" ht="15.75" x14ac:dyDescent="0.25">
      <c r="A41" s="88" t="s">
        <v>186</v>
      </c>
      <c r="B41" s="88" t="s">
        <v>124</v>
      </c>
      <c r="C41" s="55"/>
      <c r="E41" s="55"/>
      <c r="F41" s="55"/>
      <c r="G41" s="55"/>
      <c r="H41" s="55"/>
      <c r="I41" s="55"/>
    </row>
    <row r="42" spans="1:12" ht="15.75" x14ac:dyDescent="0.25">
      <c r="A42" s="88" t="s">
        <v>187</v>
      </c>
      <c r="B42" s="88" t="s">
        <v>204</v>
      </c>
      <c r="C42" s="55"/>
      <c r="E42" s="55"/>
      <c r="F42" s="55"/>
      <c r="G42" s="55"/>
      <c r="H42" s="55"/>
      <c r="I42" s="55"/>
    </row>
    <row r="43" spans="1:12" ht="15.75" x14ac:dyDescent="0.25">
      <c r="A43" s="88" t="s">
        <v>188</v>
      </c>
      <c r="B43" s="88" t="s">
        <v>168</v>
      </c>
      <c r="C43" s="55"/>
      <c r="D43" s="55"/>
      <c r="E43" s="55"/>
      <c r="F43" s="55"/>
      <c r="G43" s="55"/>
      <c r="H43" s="55"/>
      <c r="I43" s="55"/>
    </row>
    <row r="44" spans="1:12" ht="15.75" x14ac:dyDescent="0.25">
      <c r="A44" s="88"/>
      <c r="B44" s="88"/>
      <c r="C44" s="55"/>
      <c r="D44" s="55"/>
      <c r="E44" s="55"/>
      <c r="F44" s="55"/>
      <c r="G44" s="55"/>
      <c r="H44" s="55"/>
      <c r="I44" s="55"/>
    </row>
  </sheetData>
  <mergeCells count="15">
    <mergeCell ref="A33:A35"/>
    <mergeCell ref="A36:B36"/>
    <mergeCell ref="A37:B37"/>
    <mergeCell ref="C6:E6"/>
    <mergeCell ref="H6:H7"/>
    <mergeCell ref="A6:A7"/>
    <mergeCell ref="B6:B7"/>
    <mergeCell ref="I6:K7"/>
    <mergeCell ref="L6:L7"/>
    <mergeCell ref="K11:L11"/>
    <mergeCell ref="C31:E31"/>
    <mergeCell ref="G31:I31"/>
    <mergeCell ref="J31:J32"/>
    <mergeCell ref="K31:K32"/>
    <mergeCell ref="L31:L3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showGridLines="0" workbookViewId="0"/>
  </sheetViews>
  <sheetFormatPr defaultRowHeight="15" x14ac:dyDescent="0.25"/>
  <cols>
    <col min="1" max="10" width="9.140625" style="54"/>
    <col min="11" max="11" width="14.7109375" style="54" customWidth="1"/>
    <col min="12" max="12" width="9.140625" style="54"/>
    <col min="13" max="15" width="20.7109375" style="54" customWidth="1"/>
    <col min="16" max="16" width="12.7109375" style="54" customWidth="1"/>
    <col min="17" max="16384" width="9.140625" style="54"/>
  </cols>
  <sheetData>
    <row r="1" spans="1:16" ht="23.25" x14ac:dyDescent="0.25">
      <c r="A1" s="108" t="s">
        <v>231</v>
      </c>
    </row>
    <row r="2" spans="1:16" ht="15.75" x14ac:dyDescent="0.25">
      <c r="A2" s="55" t="s">
        <v>222</v>
      </c>
    </row>
    <row r="3" spans="1:16" ht="15.75" x14ac:dyDescent="0.25">
      <c r="A3" s="55"/>
    </row>
    <row r="4" spans="1:16" ht="15.75" x14ac:dyDescent="0.25">
      <c r="A4" s="55"/>
    </row>
    <row r="5" spans="1:16" ht="16.5" thickBot="1" x14ac:dyDescent="0.3">
      <c r="A5" s="57" t="s">
        <v>192</v>
      </c>
      <c r="B5" s="55"/>
      <c r="C5" s="55"/>
      <c r="D5" s="55"/>
      <c r="E5" s="58"/>
      <c r="F5" s="58"/>
      <c r="G5" s="58"/>
      <c r="H5" s="58"/>
      <c r="I5" s="58"/>
      <c r="J5" s="58"/>
      <c r="K5" s="58"/>
      <c r="L5" s="55"/>
      <c r="M5" s="57" t="s">
        <v>213</v>
      </c>
      <c r="N5" s="58"/>
      <c r="O5" s="58"/>
      <c r="P5" s="58"/>
    </row>
    <row r="6" spans="1:16" ht="15" customHeight="1" x14ac:dyDescent="0.25">
      <c r="A6" s="172" t="s">
        <v>175</v>
      </c>
      <c r="B6" s="189" t="s">
        <v>176</v>
      </c>
      <c r="C6" s="189"/>
      <c r="D6" s="189"/>
      <c r="E6" s="188" t="s">
        <v>215</v>
      </c>
      <c r="F6" s="188"/>
      <c r="G6" s="188"/>
      <c r="H6" s="188" t="s">
        <v>211</v>
      </c>
      <c r="I6" s="188"/>
      <c r="J6" s="188"/>
      <c r="K6" s="186" t="s">
        <v>223</v>
      </c>
      <c r="L6" s="55"/>
      <c r="M6" s="188" t="s">
        <v>216</v>
      </c>
      <c r="N6" s="188"/>
      <c r="O6" s="188"/>
      <c r="P6" s="186" t="s">
        <v>217</v>
      </c>
    </row>
    <row r="7" spans="1:16" ht="15" customHeight="1" x14ac:dyDescent="0.25">
      <c r="A7" s="173"/>
      <c r="B7" s="106" t="s">
        <v>163</v>
      </c>
      <c r="C7" s="104" t="s">
        <v>164</v>
      </c>
      <c r="D7" s="104" t="s">
        <v>165</v>
      </c>
      <c r="E7" s="106" t="s">
        <v>163</v>
      </c>
      <c r="F7" s="104" t="s">
        <v>164</v>
      </c>
      <c r="G7" s="104" t="s">
        <v>165</v>
      </c>
      <c r="H7" s="104" t="s">
        <v>219</v>
      </c>
      <c r="I7" s="104" t="s">
        <v>220</v>
      </c>
      <c r="J7" s="104" t="s">
        <v>208</v>
      </c>
      <c r="K7" s="183"/>
      <c r="L7" s="55"/>
      <c r="M7" s="190" t="s">
        <v>126</v>
      </c>
      <c r="N7" s="190" t="s">
        <v>221</v>
      </c>
      <c r="O7" s="190" t="s">
        <v>129</v>
      </c>
      <c r="P7" s="187"/>
    </row>
    <row r="8" spans="1:16" ht="15.75" customHeight="1" x14ac:dyDescent="0.25">
      <c r="A8" s="55">
        <f>'Data-RawInput'!A6</f>
        <v>1</v>
      </c>
      <c r="B8" s="105" t="str">
        <f>'Data-RawInput'!L6</f>
        <v>2</v>
      </c>
      <c r="C8" s="105" t="str">
        <f>'Data-RawInput'!M6</f>
        <v>2</v>
      </c>
      <c r="D8" s="105" t="str">
        <f>'Data-RawInput'!N6</f>
        <v>1</v>
      </c>
      <c r="E8" s="55" t="str">
        <f>IF(B8="1",$A$35,$B$35)</f>
        <v>Coastal</v>
      </c>
      <c r="F8" s="55" t="str">
        <f>IF(C8="1",$C$35,$D$35)</f>
        <v>Bus</v>
      </c>
      <c r="G8" s="55" t="str">
        <f>IF(D8="1",$E$35,$F$35)</f>
        <v>Bus</v>
      </c>
      <c r="H8" s="105">
        <f t="shared" ref="H8:H30" si="0">COUNTIF(E8:G8,$A$35)</f>
        <v>0</v>
      </c>
      <c r="I8" s="105">
        <f t="shared" ref="I8:I30" si="1">COUNTIF(E8:G8,$B$35)</f>
        <v>1</v>
      </c>
      <c r="J8" s="105">
        <f t="shared" ref="J8:J30" si="2">COUNTIF(E8:G8,$D$35)</f>
        <v>2</v>
      </c>
      <c r="K8" s="55" t="str">
        <f>IF(H8=2,$H$7,IF(I8=2,$I$7,$J$7))</f>
        <v>Bus</v>
      </c>
      <c r="L8" s="55"/>
      <c r="M8" s="173"/>
      <c r="N8" s="173"/>
      <c r="O8" s="173"/>
      <c r="P8" s="183"/>
    </row>
    <row r="9" spans="1:16" ht="15.75" x14ac:dyDescent="0.25">
      <c r="A9" s="55">
        <f>'Data-RawInput'!A7</f>
        <v>2</v>
      </c>
      <c r="B9" s="105" t="str">
        <f>'Data-RawInput'!L7</f>
        <v>1</v>
      </c>
      <c r="C9" s="105" t="str">
        <f>'Data-RawInput'!M7</f>
        <v>1</v>
      </c>
      <c r="D9" s="105" t="str">
        <f>'Data-RawInput'!N7</f>
        <v>2</v>
      </c>
      <c r="E9" s="55" t="str">
        <f t="shared" ref="E9:E29" si="3">IF(B9="1",$A$35,$B$35)</f>
        <v>Tri-Rail</v>
      </c>
      <c r="F9" s="55" t="str">
        <f t="shared" ref="F9:F30" si="4">IF(C9="1",$C$35,$D$35)</f>
        <v>Coastal</v>
      </c>
      <c r="G9" s="55" t="str">
        <f t="shared" ref="G9:G30" si="5">IF(D9="1",$E$35,$F$35)</f>
        <v>Tri-Rail</v>
      </c>
      <c r="H9" s="105">
        <f t="shared" si="0"/>
        <v>2</v>
      </c>
      <c r="I9" s="105">
        <f t="shared" si="1"/>
        <v>1</v>
      </c>
      <c r="J9" s="105">
        <f t="shared" si="2"/>
        <v>0</v>
      </c>
      <c r="K9" s="55" t="str">
        <f t="shared" ref="K9:K29" si="6">IF(H9=2,$H$7,IF(I9=2,$I$7,$J$7))</f>
        <v>Tri-Rail</v>
      </c>
      <c r="L9" s="109"/>
      <c r="M9" s="105">
        <f>COUNTIF(K8:K30,A35)</f>
        <v>3</v>
      </c>
      <c r="N9" s="105">
        <f>COUNTIF(K8:K30,B35)</f>
        <v>7</v>
      </c>
      <c r="O9" s="105">
        <f>COUNTIF(K8:K30,D35)</f>
        <v>9</v>
      </c>
      <c r="P9" s="55">
        <f>SUM(M9:O9)</f>
        <v>19</v>
      </c>
    </row>
    <row r="10" spans="1:16" ht="16.5" thickBot="1" x14ac:dyDescent="0.3">
      <c r="A10" s="55">
        <f>'Data-RawInput'!A8</f>
        <v>3</v>
      </c>
      <c r="B10" s="105" t="str">
        <f>'Data-RawInput'!L8</f>
        <v>2</v>
      </c>
      <c r="C10" s="105" t="str">
        <f>'Data-RawInput'!M8</f>
        <v>2</v>
      </c>
      <c r="D10" s="105" t="str">
        <f>'Data-RawInput'!N8</f>
        <v>1</v>
      </c>
      <c r="E10" s="55" t="str">
        <f t="shared" si="3"/>
        <v>Coastal</v>
      </c>
      <c r="F10" s="55" t="str">
        <f t="shared" si="4"/>
        <v>Bus</v>
      </c>
      <c r="G10" s="55" t="str">
        <f t="shared" si="5"/>
        <v>Bus</v>
      </c>
      <c r="H10" s="105">
        <f t="shared" si="0"/>
        <v>0</v>
      </c>
      <c r="I10" s="105">
        <f t="shared" si="1"/>
        <v>1</v>
      </c>
      <c r="J10" s="105">
        <f t="shared" si="2"/>
        <v>2</v>
      </c>
      <c r="K10" s="55" t="str">
        <f t="shared" si="6"/>
        <v>Bus</v>
      </c>
      <c r="L10" s="55"/>
      <c r="M10" s="114">
        <f>M9/$P$9</f>
        <v>0.15789473684210525</v>
      </c>
      <c r="N10" s="114">
        <f t="shared" ref="N10:O10" si="7">N9/$P$9</f>
        <v>0.36842105263157893</v>
      </c>
      <c r="O10" s="114">
        <f t="shared" si="7"/>
        <v>0.47368421052631576</v>
      </c>
      <c r="P10" s="115">
        <f>SUM(M10:O10)</f>
        <v>1</v>
      </c>
    </row>
    <row r="11" spans="1:16" ht="15.75" x14ac:dyDescent="0.25">
      <c r="A11" s="55">
        <f>'Data-RawInput'!A9</f>
        <v>4</v>
      </c>
      <c r="B11" s="105" t="str">
        <f>'Data-RawInput'!L9</f>
        <v>1</v>
      </c>
      <c r="C11" s="105" t="str">
        <f>'Data-RawInput'!M9</f>
        <v>1</v>
      </c>
      <c r="D11" s="105" t="str">
        <f>'Data-RawInput'!N9</f>
        <v>2</v>
      </c>
      <c r="E11" s="55" t="str">
        <f t="shared" si="3"/>
        <v>Tri-Rail</v>
      </c>
      <c r="F11" s="55" t="str">
        <f t="shared" si="4"/>
        <v>Coastal</v>
      </c>
      <c r="G11" s="55" t="str">
        <f t="shared" si="5"/>
        <v>Tri-Rail</v>
      </c>
      <c r="H11" s="105">
        <f t="shared" si="0"/>
        <v>2</v>
      </c>
      <c r="I11" s="105">
        <f t="shared" si="1"/>
        <v>1</v>
      </c>
      <c r="J11" s="105">
        <f t="shared" si="2"/>
        <v>0</v>
      </c>
      <c r="K11" s="55" t="str">
        <f t="shared" si="6"/>
        <v>Tri-Rail</v>
      </c>
      <c r="L11" s="55"/>
      <c r="M11" s="55"/>
      <c r="N11" s="55"/>
      <c r="O11" s="55"/>
      <c r="P11" s="55"/>
    </row>
    <row r="12" spans="1:16" ht="16.5" thickBot="1" x14ac:dyDescent="0.3">
      <c r="A12" s="55">
        <f>'Data-RawInput'!A10</f>
        <v>5</v>
      </c>
      <c r="B12" s="105" t="str">
        <f>'Data-RawInput'!L10</f>
        <v>1</v>
      </c>
      <c r="C12" s="105" t="str">
        <f>'Data-RawInput'!M10</f>
        <v>2</v>
      </c>
      <c r="D12" s="105" t="str">
        <f>'Data-RawInput'!N10</f>
        <v>1</v>
      </c>
      <c r="E12" s="55" t="str">
        <f t="shared" si="3"/>
        <v>Tri-Rail</v>
      </c>
      <c r="F12" s="55" t="str">
        <f t="shared" si="4"/>
        <v>Bus</v>
      </c>
      <c r="G12" s="55" t="str">
        <f t="shared" si="5"/>
        <v>Bus</v>
      </c>
      <c r="H12" s="105">
        <f t="shared" si="0"/>
        <v>1</v>
      </c>
      <c r="I12" s="105">
        <f t="shared" si="1"/>
        <v>0</v>
      </c>
      <c r="J12" s="105">
        <f t="shared" si="2"/>
        <v>2</v>
      </c>
      <c r="K12" s="55" t="str">
        <f t="shared" si="6"/>
        <v>Bus</v>
      </c>
      <c r="L12" s="55"/>
      <c r="M12" s="58"/>
      <c r="N12" s="58"/>
      <c r="O12" s="58"/>
      <c r="P12" s="58"/>
    </row>
    <row r="13" spans="1:16" ht="15.75" x14ac:dyDescent="0.25">
      <c r="A13" s="55">
        <f>'Data-RawInput'!A11</f>
        <v>6</v>
      </c>
      <c r="B13" s="105" t="str">
        <f>'Data-RawInput'!L11</f>
        <v>2</v>
      </c>
      <c r="C13" s="105" t="str">
        <f>'Data-RawInput'!M11</f>
        <v>1</v>
      </c>
      <c r="D13" s="105" t="str">
        <f>'Data-RawInput'!N11</f>
        <v>2</v>
      </c>
      <c r="E13" s="55" t="str">
        <f t="shared" si="3"/>
        <v>Coastal</v>
      </c>
      <c r="F13" s="55" t="str">
        <f t="shared" si="4"/>
        <v>Coastal</v>
      </c>
      <c r="G13" s="55" t="str">
        <f t="shared" si="5"/>
        <v>Tri-Rail</v>
      </c>
      <c r="H13" s="105">
        <f t="shared" si="0"/>
        <v>1</v>
      </c>
      <c r="I13" s="105">
        <f t="shared" si="1"/>
        <v>2</v>
      </c>
      <c r="J13" s="105">
        <f t="shared" si="2"/>
        <v>0</v>
      </c>
      <c r="K13" s="55" t="str">
        <f t="shared" si="6"/>
        <v>Coastal</v>
      </c>
      <c r="L13" s="55"/>
      <c r="M13" s="104" t="s">
        <v>174</v>
      </c>
      <c r="N13" s="116" t="s">
        <v>218</v>
      </c>
      <c r="O13" s="116"/>
      <c r="P13" s="116" t="s">
        <v>229</v>
      </c>
    </row>
    <row r="14" spans="1:16" ht="15.75" x14ac:dyDescent="0.25">
      <c r="A14" s="55">
        <f>'Data-RawInput'!A12</f>
        <v>7</v>
      </c>
      <c r="B14" s="105" t="str">
        <f>'Data-RawInput'!L12</f>
        <v>2</v>
      </c>
      <c r="C14" s="105" t="str">
        <f>'Data-RawInput'!M12</f>
        <v>2</v>
      </c>
      <c r="D14" s="105" t="str">
        <f>'Data-RawInput'!N12</f>
        <v>1</v>
      </c>
      <c r="E14" s="55" t="str">
        <f t="shared" si="3"/>
        <v>Coastal</v>
      </c>
      <c r="F14" s="55" t="str">
        <f t="shared" si="4"/>
        <v>Bus</v>
      </c>
      <c r="G14" s="55" t="str">
        <f t="shared" si="5"/>
        <v>Bus</v>
      </c>
      <c r="H14" s="105">
        <f t="shared" si="0"/>
        <v>0</v>
      </c>
      <c r="I14" s="105">
        <f t="shared" si="1"/>
        <v>1</v>
      </c>
      <c r="J14" s="105">
        <f t="shared" si="2"/>
        <v>2</v>
      </c>
      <c r="K14" s="55" t="str">
        <f t="shared" si="6"/>
        <v>Bus</v>
      </c>
      <c r="L14" s="55"/>
      <c r="M14" s="107" t="s">
        <v>169</v>
      </c>
      <c r="N14" s="55" t="str">
        <f>O7</f>
        <v>Expanded regional express bus system</v>
      </c>
      <c r="O14" s="55"/>
      <c r="P14" s="109">
        <f>O10</f>
        <v>0.47368421052631576</v>
      </c>
    </row>
    <row r="15" spans="1:16" ht="15.75" x14ac:dyDescent="0.25">
      <c r="A15" s="55">
        <f>'Data-RawInput'!A13</f>
        <v>8</v>
      </c>
      <c r="B15" s="105" t="str">
        <f>'Data-RawInput'!L13</f>
        <v>2</v>
      </c>
      <c r="C15" s="105" t="str">
        <f>'Data-RawInput'!M13</f>
        <v>1</v>
      </c>
      <c r="D15" s="105" t="str">
        <f>'Data-RawInput'!N13</f>
        <v>2</v>
      </c>
      <c r="E15" s="55" t="str">
        <f t="shared" si="3"/>
        <v>Coastal</v>
      </c>
      <c r="F15" s="55" t="str">
        <f t="shared" si="4"/>
        <v>Coastal</v>
      </c>
      <c r="G15" s="55" t="str">
        <f t="shared" si="5"/>
        <v>Tri-Rail</v>
      </c>
      <c r="H15" s="105">
        <f t="shared" si="0"/>
        <v>1</v>
      </c>
      <c r="I15" s="105">
        <f t="shared" si="1"/>
        <v>2</v>
      </c>
      <c r="J15" s="105">
        <f t="shared" si="2"/>
        <v>0</v>
      </c>
      <c r="K15" s="55" t="str">
        <f t="shared" si="6"/>
        <v>Coastal</v>
      </c>
      <c r="L15" s="55"/>
      <c r="M15" s="107" t="s">
        <v>170</v>
      </c>
      <c r="N15" s="55" t="str">
        <f>N7</f>
        <v>Tri-Rail Coastal Link facilties</v>
      </c>
      <c r="O15" s="55"/>
      <c r="P15" s="109">
        <f>N10</f>
        <v>0.36842105263157893</v>
      </c>
    </row>
    <row r="16" spans="1:16" ht="16.5" thickBot="1" x14ac:dyDescent="0.3">
      <c r="A16" s="55">
        <f>'Data-RawInput'!A14</f>
        <v>9</v>
      </c>
      <c r="B16" s="105" t="str">
        <f>'Data-RawInput'!L14</f>
        <v>2</v>
      </c>
      <c r="C16" s="105" t="str">
        <f>'Data-RawInput'!M14</f>
        <v>1</v>
      </c>
      <c r="D16" s="105" t="str">
        <f>'Data-RawInput'!N14</f>
        <v>1</v>
      </c>
      <c r="E16" s="55" t="str">
        <f t="shared" si="3"/>
        <v>Coastal</v>
      </c>
      <c r="F16" s="55" t="str">
        <f t="shared" si="4"/>
        <v>Coastal</v>
      </c>
      <c r="G16" s="55" t="str">
        <f t="shared" si="5"/>
        <v>Bus</v>
      </c>
      <c r="H16" s="105">
        <f t="shared" si="0"/>
        <v>0</v>
      </c>
      <c r="I16" s="105">
        <f t="shared" si="1"/>
        <v>2</v>
      </c>
      <c r="J16" s="105">
        <f t="shared" si="2"/>
        <v>1</v>
      </c>
      <c r="K16" s="55" t="str">
        <f t="shared" si="6"/>
        <v>Coastal</v>
      </c>
      <c r="L16" s="55"/>
      <c r="M16" s="161" t="s">
        <v>171</v>
      </c>
      <c r="N16" s="58" t="str">
        <f>M7</f>
        <v>Enhanced existing Tri-Rail service</v>
      </c>
      <c r="O16" s="58"/>
      <c r="P16" s="115">
        <f>M10</f>
        <v>0.15789473684210525</v>
      </c>
    </row>
    <row r="17" spans="1:16" ht="15.75" x14ac:dyDescent="0.25">
      <c r="A17" s="55">
        <f>'Data-RawInput'!A15</f>
        <v>10</v>
      </c>
      <c r="B17" s="105" t="str">
        <f>'Data-RawInput'!L15</f>
        <v>1</v>
      </c>
      <c r="C17" s="105" t="str">
        <f>'Data-RawInput'!M15</f>
        <v>1</v>
      </c>
      <c r="D17" s="105" t="str">
        <f>'Data-RawInput'!N15</f>
        <v>1</v>
      </c>
      <c r="E17" s="55" t="str">
        <f t="shared" si="3"/>
        <v>Tri-Rail</v>
      </c>
      <c r="F17" s="55" t="str">
        <f t="shared" si="4"/>
        <v>Coastal</v>
      </c>
      <c r="G17" s="55" t="str">
        <f t="shared" si="5"/>
        <v>Bus</v>
      </c>
      <c r="H17" s="105">
        <f t="shared" si="0"/>
        <v>1</v>
      </c>
      <c r="I17" s="105">
        <f t="shared" si="1"/>
        <v>1</v>
      </c>
      <c r="J17" s="105">
        <f t="shared" si="2"/>
        <v>1</v>
      </c>
      <c r="K17" s="110"/>
      <c r="L17" s="55"/>
      <c r="M17" s="55"/>
      <c r="N17" s="55"/>
      <c r="O17" s="55"/>
      <c r="P17" s="55"/>
    </row>
    <row r="18" spans="1:16" ht="15.75" x14ac:dyDescent="0.25">
      <c r="A18" s="55">
        <f>'Data-RawInput'!A16</f>
        <v>11</v>
      </c>
      <c r="B18" s="105" t="str">
        <f>'Data-RawInput'!L16</f>
        <v>2</v>
      </c>
      <c r="C18" s="105" t="str">
        <f>'Data-RawInput'!M16</f>
        <v>1</v>
      </c>
      <c r="D18" s="105" t="str">
        <f>'Data-RawInput'!N16</f>
        <v>2</v>
      </c>
      <c r="E18" s="55" t="str">
        <f t="shared" si="3"/>
        <v>Coastal</v>
      </c>
      <c r="F18" s="55" t="str">
        <f t="shared" si="4"/>
        <v>Coastal</v>
      </c>
      <c r="G18" s="55" t="str">
        <f t="shared" si="5"/>
        <v>Tri-Rail</v>
      </c>
      <c r="H18" s="105">
        <f t="shared" si="0"/>
        <v>1</v>
      </c>
      <c r="I18" s="105">
        <f t="shared" si="1"/>
        <v>2</v>
      </c>
      <c r="J18" s="105">
        <f t="shared" si="2"/>
        <v>0</v>
      </c>
      <c r="K18" s="55" t="str">
        <f t="shared" si="6"/>
        <v>Coastal</v>
      </c>
      <c r="L18" s="55"/>
      <c r="M18" s="55"/>
      <c r="N18" s="55"/>
      <c r="O18" s="55"/>
      <c r="P18" s="55"/>
    </row>
    <row r="19" spans="1:16" ht="15.75" x14ac:dyDescent="0.25">
      <c r="A19" s="55">
        <f>'Data-RawInput'!A17</f>
        <v>12</v>
      </c>
      <c r="B19" s="105" t="str">
        <f>'Data-RawInput'!L17</f>
        <v>1</v>
      </c>
      <c r="C19" s="105" t="str">
        <f>'Data-RawInput'!M17</f>
        <v>2</v>
      </c>
      <c r="D19" s="105" t="str">
        <f>'Data-RawInput'!N17</f>
        <v>1</v>
      </c>
      <c r="E19" s="55" t="str">
        <f t="shared" si="3"/>
        <v>Tri-Rail</v>
      </c>
      <c r="F19" s="55" t="str">
        <f t="shared" si="4"/>
        <v>Bus</v>
      </c>
      <c r="G19" s="55" t="str">
        <f t="shared" si="5"/>
        <v>Bus</v>
      </c>
      <c r="H19" s="105">
        <f t="shared" si="0"/>
        <v>1</v>
      </c>
      <c r="I19" s="105">
        <f t="shared" si="1"/>
        <v>0</v>
      </c>
      <c r="J19" s="105">
        <f t="shared" si="2"/>
        <v>2</v>
      </c>
      <c r="K19" s="55" t="str">
        <f t="shared" si="6"/>
        <v>Bus</v>
      </c>
      <c r="L19" s="55"/>
      <c r="M19" s="55"/>
      <c r="N19" s="55"/>
      <c r="O19" s="55"/>
      <c r="P19" s="55"/>
    </row>
    <row r="20" spans="1:16" ht="15.75" x14ac:dyDescent="0.25">
      <c r="A20" s="55">
        <f>'Data-RawInput'!A18</f>
        <v>13</v>
      </c>
      <c r="B20" s="105" t="str">
        <f>'Data-RawInput'!L18</f>
        <v>2</v>
      </c>
      <c r="C20" s="105">
        <f>'Data-RawInput'!M18</f>
        <v>0</v>
      </c>
      <c r="D20" s="105">
        <f>'Data-RawInput'!N18</f>
        <v>0</v>
      </c>
      <c r="E20" s="110"/>
      <c r="F20" s="110"/>
      <c r="G20" s="110"/>
      <c r="H20" s="105">
        <f t="shared" si="0"/>
        <v>0</v>
      </c>
      <c r="I20" s="105">
        <f t="shared" si="1"/>
        <v>0</v>
      </c>
      <c r="J20" s="105">
        <f t="shared" si="2"/>
        <v>0</v>
      </c>
      <c r="K20" s="110"/>
      <c r="L20" s="55"/>
      <c r="M20" s="55"/>
      <c r="N20" s="55"/>
      <c r="O20" s="55"/>
      <c r="P20" s="55"/>
    </row>
    <row r="21" spans="1:16" ht="15.75" x14ac:dyDescent="0.25">
      <c r="A21" s="55">
        <f>'Data-RawInput'!A19</f>
        <v>14</v>
      </c>
      <c r="B21" s="105">
        <f>'Data-RawInput'!L19</f>
        <v>0</v>
      </c>
      <c r="C21" s="105" t="str">
        <f>'Data-RawInput'!M19</f>
        <v>2</v>
      </c>
      <c r="D21" s="105" t="str">
        <f>'Data-RawInput'!N19</f>
        <v>1</v>
      </c>
      <c r="E21" s="110"/>
      <c r="F21" s="55" t="str">
        <f t="shared" si="4"/>
        <v>Bus</v>
      </c>
      <c r="G21" s="55" t="str">
        <f t="shared" si="5"/>
        <v>Bus</v>
      </c>
      <c r="H21" s="105">
        <f t="shared" si="0"/>
        <v>0</v>
      </c>
      <c r="I21" s="105">
        <f t="shared" si="1"/>
        <v>0</v>
      </c>
      <c r="J21" s="105">
        <f t="shared" si="2"/>
        <v>2</v>
      </c>
      <c r="K21" s="55" t="str">
        <f t="shared" si="6"/>
        <v>Bus</v>
      </c>
      <c r="L21" s="55"/>
      <c r="M21" s="55"/>
      <c r="N21" s="55"/>
      <c r="O21" s="55"/>
      <c r="P21" s="55"/>
    </row>
    <row r="22" spans="1:16" ht="15.75" x14ac:dyDescent="0.25">
      <c r="A22" s="55">
        <f>'Data-RawInput'!A20</f>
        <v>15</v>
      </c>
      <c r="B22" s="105" t="str">
        <f>'Data-RawInput'!L20</f>
        <v>2</v>
      </c>
      <c r="C22" s="105" t="str">
        <f>'Data-RawInput'!M20</f>
        <v>2</v>
      </c>
      <c r="D22" s="105" t="str">
        <f>'Data-RawInput'!N20</f>
        <v>1</v>
      </c>
      <c r="E22" s="55" t="str">
        <f t="shared" si="3"/>
        <v>Coastal</v>
      </c>
      <c r="F22" s="55" t="str">
        <f t="shared" si="4"/>
        <v>Bus</v>
      </c>
      <c r="G22" s="55" t="str">
        <f t="shared" si="5"/>
        <v>Bus</v>
      </c>
      <c r="H22" s="105">
        <f t="shared" si="0"/>
        <v>0</v>
      </c>
      <c r="I22" s="105">
        <f t="shared" si="1"/>
        <v>1</v>
      </c>
      <c r="J22" s="105">
        <f t="shared" si="2"/>
        <v>2</v>
      </c>
      <c r="K22" s="55" t="str">
        <f t="shared" si="6"/>
        <v>Bus</v>
      </c>
      <c r="L22" s="55"/>
      <c r="M22" s="55"/>
      <c r="N22" s="55"/>
      <c r="O22" s="55"/>
      <c r="P22" s="55"/>
    </row>
    <row r="23" spans="1:16" ht="15.75" x14ac:dyDescent="0.25">
      <c r="A23" s="55">
        <f>'Data-RawInput'!A21</f>
        <v>16</v>
      </c>
      <c r="B23" s="105" t="str">
        <f>'Data-RawInput'!L21</f>
        <v>2</v>
      </c>
      <c r="C23" s="105" t="str">
        <f>'Data-RawInput'!M21</f>
        <v>2</v>
      </c>
      <c r="D23" s="105" t="str">
        <f>'Data-RawInput'!N21</f>
        <v>1</v>
      </c>
      <c r="E23" s="55" t="str">
        <f t="shared" si="3"/>
        <v>Coastal</v>
      </c>
      <c r="F23" s="55" t="str">
        <f t="shared" si="4"/>
        <v>Bus</v>
      </c>
      <c r="G23" s="55" t="str">
        <f t="shared" si="5"/>
        <v>Bus</v>
      </c>
      <c r="H23" s="105">
        <f t="shared" si="0"/>
        <v>0</v>
      </c>
      <c r="I23" s="105">
        <f t="shared" si="1"/>
        <v>1</v>
      </c>
      <c r="J23" s="105">
        <f t="shared" si="2"/>
        <v>2</v>
      </c>
      <c r="K23" s="55" t="str">
        <f t="shared" si="6"/>
        <v>Bus</v>
      </c>
      <c r="L23" s="55"/>
      <c r="M23" s="55"/>
      <c r="N23" s="55"/>
      <c r="O23" s="55"/>
      <c r="P23" s="55"/>
    </row>
    <row r="24" spans="1:16" ht="15.75" x14ac:dyDescent="0.25">
      <c r="A24" s="55">
        <f>'Data-RawInput'!A22</f>
        <v>17</v>
      </c>
      <c r="B24" s="105" t="str">
        <f>'Data-RawInput'!L22</f>
        <v>1</v>
      </c>
      <c r="C24" s="105" t="str">
        <f>'Data-RawInput'!M22</f>
        <v>1</v>
      </c>
      <c r="D24" s="105" t="str">
        <f>'Data-RawInput'!N22</f>
        <v>2</v>
      </c>
      <c r="E24" s="55" t="str">
        <f t="shared" si="3"/>
        <v>Tri-Rail</v>
      </c>
      <c r="F24" s="55" t="str">
        <f t="shared" si="4"/>
        <v>Coastal</v>
      </c>
      <c r="G24" s="55" t="str">
        <f t="shared" si="5"/>
        <v>Tri-Rail</v>
      </c>
      <c r="H24" s="105">
        <f t="shared" si="0"/>
        <v>2</v>
      </c>
      <c r="I24" s="105">
        <f t="shared" si="1"/>
        <v>1</v>
      </c>
      <c r="J24" s="105">
        <f t="shared" si="2"/>
        <v>0</v>
      </c>
      <c r="K24" s="55" t="str">
        <f t="shared" si="6"/>
        <v>Tri-Rail</v>
      </c>
      <c r="L24" s="55"/>
      <c r="M24" s="55"/>
      <c r="N24" s="55"/>
      <c r="O24" s="55"/>
      <c r="P24" s="55"/>
    </row>
    <row r="25" spans="1:16" ht="15.75" x14ac:dyDescent="0.25">
      <c r="A25" s="55">
        <f>'Data-RawInput'!A23</f>
        <v>18</v>
      </c>
      <c r="B25" s="105" t="str">
        <f>'Data-RawInput'!L23</f>
        <v>2</v>
      </c>
      <c r="C25" s="105" t="str">
        <f>'Data-RawInput'!M23</f>
        <v>1</v>
      </c>
      <c r="D25" s="105" t="str">
        <f>'Data-RawInput'!N23</f>
        <v>1</v>
      </c>
      <c r="E25" s="55" t="str">
        <f t="shared" si="3"/>
        <v>Coastal</v>
      </c>
      <c r="F25" s="55" t="str">
        <f t="shared" si="4"/>
        <v>Coastal</v>
      </c>
      <c r="G25" s="55" t="str">
        <f t="shared" si="5"/>
        <v>Bus</v>
      </c>
      <c r="H25" s="105">
        <f t="shared" si="0"/>
        <v>0</v>
      </c>
      <c r="I25" s="105">
        <f t="shared" si="1"/>
        <v>2</v>
      </c>
      <c r="J25" s="105">
        <f t="shared" si="2"/>
        <v>1</v>
      </c>
      <c r="K25" s="55" t="str">
        <f t="shared" si="6"/>
        <v>Coastal</v>
      </c>
      <c r="L25" s="55"/>
      <c r="M25" s="55"/>
      <c r="N25" s="55"/>
      <c r="O25" s="55"/>
      <c r="P25" s="55"/>
    </row>
    <row r="26" spans="1:16" ht="15.75" x14ac:dyDescent="0.25">
      <c r="A26" s="55">
        <f>'Data-RawInput'!A24</f>
        <v>19</v>
      </c>
      <c r="B26" s="105" t="str">
        <f>'Data-RawInput'!L24</f>
        <v>2</v>
      </c>
      <c r="C26" s="105" t="str">
        <f>'Data-RawInput'!M24</f>
        <v>2</v>
      </c>
      <c r="D26" s="105" t="str">
        <f>'Data-RawInput'!N24</f>
        <v>1</v>
      </c>
      <c r="E26" s="55" t="str">
        <f t="shared" si="3"/>
        <v>Coastal</v>
      </c>
      <c r="F26" s="55" t="str">
        <f t="shared" si="4"/>
        <v>Bus</v>
      </c>
      <c r="G26" s="55" t="str">
        <f t="shared" si="5"/>
        <v>Bus</v>
      </c>
      <c r="H26" s="105">
        <f t="shared" si="0"/>
        <v>0</v>
      </c>
      <c r="I26" s="105">
        <f t="shared" si="1"/>
        <v>1</v>
      </c>
      <c r="J26" s="105">
        <f t="shared" si="2"/>
        <v>2</v>
      </c>
      <c r="K26" s="55" t="str">
        <f t="shared" si="6"/>
        <v>Bus</v>
      </c>
      <c r="L26" s="55"/>
      <c r="M26" s="55"/>
      <c r="N26" s="55"/>
      <c r="O26" s="55"/>
      <c r="P26" s="55"/>
    </row>
    <row r="27" spans="1:16" ht="15.75" x14ac:dyDescent="0.25">
      <c r="A27" s="55">
        <f>'Data-RawInput'!A25</f>
        <v>20</v>
      </c>
      <c r="B27" s="105" t="str">
        <f>'Data-RawInput'!L25</f>
        <v>2</v>
      </c>
      <c r="C27" s="105" t="str">
        <f>'Data-RawInput'!M25</f>
        <v>1</v>
      </c>
      <c r="D27" s="105" t="str">
        <f>'Data-RawInput'!N25</f>
        <v>1</v>
      </c>
      <c r="E27" s="55" t="str">
        <f t="shared" si="3"/>
        <v>Coastal</v>
      </c>
      <c r="F27" s="55" t="str">
        <f t="shared" si="4"/>
        <v>Coastal</v>
      </c>
      <c r="G27" s="55" t="str">
        <f t="shared" si="5"/>
        <v>Bus</v>
      </c>
      <c r="H27" s="105">
        <f t="shared" si="0"/>
        <v>0</v>
      </c>
      <c r="I27" s="105">
        <f t="shared" si="1"/>
        <v>2</v>
      </c>
      <c r="J27" s="105">
        <f t="shared" si="2"/>
        <v>1</v>
      </c>
      <c r="K27" s="55" t="str">
        <f t="shared" si="6"/>
        <v>Coastal</v>
      </c>
      <c r="L27" s="55"/>
      <c r="M27" s="55"/>
      <c r="N27" s="55"/>
      <c r="O27" s="55"/>
      <c r="P27" s="55"/>
    </row>
    <row r="28" spans="1:16" ht="15.75" x14ac:dyDescent="0.25">
      <c r="A28" s="55">
        <f>'Data-RawInput'!A26</f>
        <v>21</v>
      </c>
      <c r="B28" s="105" t="str">
        <f>'Data-RawInput'!L26</f>
        <v>2</v>
      </c>
      <c r="C28" s="105" t="str">
        <f>'Data-RawInput'!M26</f>
        <v>2</v>
      </c>
      <c r="D28" s="105" t="str">
        <f>'Data-RawInput'!N26</f>
        <v>2</v>
      </c>
      <c r="E28" s="55" t="str">
        <f t="shared" si="3"/>
        <v>Coastal</v>
      </c>
      <c r="F28" s="55" t="str">
        <f t="shared" si="4"/>
        <v>Bus</v>
      </c>
      <c r="G28" s="55" t="str">
        <f t="shared" si="5"/>
        <v>Tri-Rail</v>
      </c>
      <c r="H28" s="105">
        <f t="shared" si="0"/>
        <v>1</v>
      </c>
      <c r="I28" s="105">
        <f t="shared" si="1"/>
        <v>1</v>
      </c>
      <c r="J28" s="105">
        <f t="shared" si="2"/>
        <v>1</v>
      </c>
      <c r="K28" s="110"/>
      <c r="L28" s="55"/>
      <c r="M28" s="55"/>
      <c r="N28" s="55"/>
      <c r="O28" s="55"/>
      <c r="P28" s="55"/>
    </row>
    <row r="29" spans="1:16" ht="15.75" x14ac:dyDescent="0.25">
      <c r="A29" s="55">
        <f>'Data-RawInput'!A27</f>
        <v>22</v>
      </c>
      <c r="B29" s="105" t="str">
        <f>'Data-RawInput'!L27</f>
        <v>2</v>
      </c>
      <c r="C29" s="105" t="str">
        <f>'Data-RawInput'!M27</f>
        <v>1</v>
      </c>
      <c r="D29" s="105" t="str">
        <f>'Data-RawInput'!N27</f>
        <v>2</v>
      </c>
      <c r="E29" s="55" t="str">
        <f t="shared" si="3"/>
        <v>Coastal</v>
      </c>
      <c r="F29" s="55" t="str">
        <f t="shared" si="4"/>
        <v>Coastal</v>
      </c>
      <c r="G29" s="55" t="str">
        <f t="shared" si="5"/>
        <v>Tri-Rail</v>
      </c>
      <c r="H29" s="105">
        <f t="shared" si="0"/>
        <v>1</v>
      </c>
      <c r="I29" s="105">
        <f t="shared" si="1"/>
        <v>2</v>
      </c>
      <c r="J29" s="105">
        <f t="shared" si="2"/>
        <v>0</v>
      </c>
      <c r="K29" s="55" t="str">
        <f t="shared" si="6"/>
        <v>Coastal</v>
      </c>
      <c r="L29" s="55"/>
      <c r="M29" s="55"/>
      <c r="N29" s="55"/>
      <c r="O29" s="55"/>
      <c r="P29" s="55"/>
    </row>
    <row r="30" spans="1:16" ht="16.5" thickBot="1" x14ac:dyDescent="0.3">
      <c r="A30" s="58">
        <f>'Data-RawInput'!A28</f>
        <v>23</v>
      </c>
      <c r="B30" s="111">
        <f>'Data-RawInput'!L28</f>
        <v>0</v>
      </c>
      <c r="C30" s="111" t="str">
        <f>'Data-RawInput'!M28</f>
        <v>1</v>
      </c>
      <c r="D30" s="111" t="str">
        <f>'Data-RawInput'!N28</f>
        <v>1</v>
      </c>
      <c r="E30" s="113"/>
      <c r="F30" s="58" t="str">
        <f t="shared" si="4"/>
        <v>Coastal</v>
      </c>
      <c r="G30" s="58" t="str">
        <f t="shared" si="5"/>
        <v>Bus</v>
      </c>
      <c r="H30" s="111">
        <f t="shared" si="0"/>
        <v>0</v>
      </c>
      <c r="I30" s="111">
        <f t="shared" si="1"/>
        <v>1</v>
      </c>
      <c r="J30" s="111">
        <f t="shared" si="2"/>
        <v>1</v>
      </c>
      <c r="K30" s="113"/>
      <c r="L30" s="55"/>
      <c r="M30" s="55"/>
      <c r="N30" s="55"/>
      <c r="O30" s="55"/>
      <c r="P30" s="55"/>
    </row>
    <row r="31" spans="1:16" ht="15.75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</row>
    <row r="32" spans="1:16" ht="15.75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</row>
    <row r="33" spans="1:16" ht="16.5" thickBot="1" x14ac:dyDescent="0.3">
      <c r="A33" s="57" t="s">
        <v>212</v>
      </c>
      <c r="B33" s="58"/>
      <c r="C33" s="58"/>
      <c r="D33" s="58"/>
      <c r="E33" s="58"/>
      <c r="F33" s="58"/>
      <c r="G33" s="55"/>
      <c r="H33" s="55"/>
      <c r="I33" s="55"/>
      <c r="J33" s="55"/>
      <c r="K33" s="55"/>
      <c r="L33" s="55"/>
      <c r="M33" s="55"/>
      <c r="N33" s="55"/>
      <c r="O33" s="55"/>
      <c r="P33" s="55"/>
    </row>
    <row r="34" spans="1:16" ht="15.75" x14ac:dyDescent="0.25">
      <c r="A34" s="185" t="s">
        <v>163</v>
      </c>
      <c r="B34" s="185"/>
      <c r="C34" s="185" t="s">
        <v>164</v>
      </c>
      <c r="D34" s="185"/>
      <c r="E34" s="185" t="s">
        <v>165</v>
      </c>
      <c r="F34" s="185"/>
      <c r="G34" s="55"/>
      <c r="H34" s="55"/>
      <c r="I34" s="55"/>
      <c r="J34" s="55"/>
      <c r="K34" s="55"/>
      <c r="L34" s="55"/>
      <c r="M34" s="55"/>
      <c r="N34" s="55"/>
      <c r="O34" s="55"/>
      <c r="P34" s="55"/>
    </row>
    <row r="35" spans="1:16" ht="15.75" x14ac:dyDescent="0.25">
      <c r="A35" s="104" t="s">
        <v>219</v>
      </c>
      <c r="B35" s="104" t="s">
        <v>220</v>
      </c>
      <c r="C35" s="104" t="s">
        <v>220</v>
      </c>
      <c r="D35" s="104" t="s">
        <v>208</v>
      </c>
      <c r="E35" s="104" t="s">
        <v>208</v>
      </c>
      <c r="F35" s="104" t="s">
        <v>219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</row>
    <row r="36" spans="1:16" ht="15.75" x14ac:dyDescent="0.25">
      <c r="A36" s="105">
        <v>1</v>
      </c>
      <c r="B36" s="105">
        <v>2</v>
      </c>
      <c r="C36" s="105">
        <v>1</v>
      </c>
      <c r="D36" s="105">
        <v>2</v>
      </c>
      <c r="E36" s="105">
        <v>1</v>
      </c>
      <c r="F36" s="105">
        <v>2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</row>
    <row r="37" spans="1:16" ht="15.75" x14ac:dyDescent="0.25">
      <c r="A37" s="105">
        <v>1</v>
      </c>
      <c r="B37" s="105">
        <v>2</v>
      </c>
      <c r="C37" s="105">
        <v>1</v>
      </c>
      <c r="D37" s="105">
        <v>2</v>
      </c>
      <c r="E37" s="105">
        <v>1</v>
      </c>
      <c r="F37" s="105">
        <v>2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</row>
    <row r="38" spans="1:16" ht="15.75" x14ac:dyDescent="0.25">
      <c r="A38" s="105">
        <v>1</v>
      </c>
      <c r="B38" s="105">
        <v>2</v>
      </c>
      <c r="C38" s="105">
        <v>1</v>
      </c>
      <c r="D38" s="105">
        <v>2</v>
      </c>
      <c r="E38" s="105">
        <v>1</v>
      </c>
      <c r="F38" s="105">
        <v>2</v>
      </c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5">
        <v>1</v>
      </c>
      <c r="B39" s="105">
        <v>2</v>
      </c>
      <c r="C39" s="105">
        <v>1</v>
      </c>
      <c r="D39" s="105">
        <v>2</v>
      </c>
      <c r="E39" s="105">
        <v>1</v>
      </c>
      <c r="F39" s="105">
        <v>2</v>
      </c>
      <c r="G39" s="55"/>
      <c r="H39" s="55"/>
      <c r="I39" s="55"/>
      <c r="J39" s="55"/>
      <c r="K39" s="55"/>
      <c r="L39" s="55"/>
      <c r="M39" s="55"/>
      <c r="N39" s="55"/>
      <c r="O39" s="55"/>
      <c r="P39" s="55"/>
    </row>
    <row r="40" spans="1:16" ht="15.75" x14ac:dyDescent="0.25">
      <c r="A40" s="105">
        <v>1</v>
      </c>
      <c r="B40" s="105">
        <v>2</v>
      </c>
      <c r="C40" s="105">
        <v>1</v>
      </c>
      <c r="D40" s="105">
        <v>2</v>
      </c>
      <c r="E40" s="105">
        <v>1</v>
      </c>
      <c r="F40" s="105">
        <v>2</v>
      </c>
      <c r="G40" s="55"/>
      <c r="H40" s="55"/>
      <c r="I40" s="55"/>
      <c r="J40" s="55"/>
      <c r="K40" s="55"/>
      <c r="L40" s="55"/>
      <c r="M40" s="55"/>
      <c r="N40" s="55"/>
      <c r="O40" s="55"/>
      <c r="P40" s="55"/>
    </row>
    <row r="41" spans="1:16" ht="15.75" x14ac:dyDescent="0.25">
      <c r="A41" s="105">
        <v>1</v>
      </c>
      <c r="B41" s="105">
        <v>2</v>
      </c>
      <c r="C41" s="105">
        <v>1</v>
      </c>
      <c r="D41" s="105">
        <v>2</v>
      </c>
      <c r="E41" s="105">
        <v>1</v>
      </c>
      <c r="F41" s="105">
        <v>2</v>
      </c>
      <c r="G41" s="55"/>
      <c r="H41" s="55"/>
      <c r="I41" s="55"/>
      <c r="J41" s="55"/>
      <c r="K41" s="55"/>
      <c r="L41" s="55"/>
      <c r="M41" s="55"/>
      <c r="N41" s="55"/>
      <c r="O41" s="55"/>
      <c r="P41" s="55"/>
    </row>
    <row r="42" spans="1:16" ht="15.75" x14ac:dyDescent="0.25">
      <c r="A42" s="105">
        <v>1</v>
      </c>
      <c r="B42" s="105">
        <v>2</v>
      </c>
      <c r="C42" s="105">
        <v>1</v>
      </c>
      <c r="D42" s="105">
        <v>2</v>
      </c>
      <c r="E42" s="105">
        <v>1</v>
      </c>
      <c r="F42" s="105">
        <v>2</v>
      </c>
      <c r="G42" s="55"/>
      <c r="H42" s="55"/>
      <c r="I42" s="55"/>
      <c r="J42" s="55"/>
      <c r="K42" s="55"/>
      <c r="L42" s="55"/>
      <c r="M42" s="55"/>
      <c r="N42" s="55"/>
      <c r="O42" s="55"/>
      <c r="P42" s="55"/>
    </row>
    <row r="43" spans="1:16" ht="15.75" x14ac:dyDescent="0.25">
      <c r="A43" s="105">
        <v>1</v>
      </c>
      <c r="B43" s="105">
        <v>2</v>
      </c>
      <c r="C43" s="105">
        <v>1</v>
      </c>
      <c r="D43" s="105">
        <v>2</v>
      </c>
      <c r="E43" s="105">
        <v>1</v>
      </c>
      <c r="F43" s="105">
        <v>2</v>
      </c>
      <c r="G43" s="55"/>
      <c r="H43" s="55"/>
      <c r="I43" s="55"/>
      <c r="J43" s="55"/>
      <c r="K43" s="55"/>
      <c r="L43" s="55"/>
      <c r="M43" s="55"/>
      <c r="N43" s="55"/>
      <c r="O43" s="55"/>
      <c r="P43" s="55"/>
    </row>
    <row r="44" spans="1:16" ht="15.75" x14ac:dyDescent="0.25">
      <c r="A44" s="105">
        <v>1</v>
      </c>
      <c r="B44" s="105">
        <v>2</v>
      </c>
      <c r="C44" s="105">
        <v>1</v>
      </c>
      <c r="D44" s="105">
        <v>2</v>
      </c>
      <c r="E44" s="105">
        <v>1</v>
      </c>
      <c r="F44" s="105">
        <v>2</v>
      </c>
      <c r="G44" s="55"/>
      <c r="H44" s="55"/>
      <c r="I44" s="55"/>
      <c r="J44" s="55"/>
      <c r="K44" s="55"/>
      <c r="L44" s="55"/>
      <c r="M44" s="55"/>
      <c r="N44" s="55"/>
      <c r="O44" s="55"/>
      <c r="P44" s="55"/>
    </row>
    <row r="45" spans="1:16" ht="15.75" x14ac:dyDescent="0.25">
      <c r="A45" s="105">
        <v>1</v>
      </c>
      <c r="B45" s="105">
        <v>2</v>
      </c>
      <c r="C45" s="105">
        <v>1</v>
      </c>
      <c r="D45" s="105">
        <v>2</v>
      </c>
      <c r="E45" s="105">
        <v>1</v>
      </c>
      <c r="F45" s="105">
        <v>2</v>
      </c>
      <c r="G45" s="55"/>
      <c r="H45" s="55"/>
      <c r="I45" s="55"/>
      <c r="J45" s="55"/>
      <c r="K45" s="55"/>
      <c r="L45" s="55"/>
      <c r="M45" s="55"/>
      <c r="N45" s="55"/>
      <c r="O45" s="55"/>
      <c r="P45" s="55"/>
    </row>
    <row r="46" spans="1:16" ht="15.75" x14ac:dyDescent="0.25">
      <c r="A46" s="105">
        <v>1</v>
      </c>
      <c r="B46" s="105">
        <v>2</v>
      </c>
      <c r="C46" s="105">
        <v>1</v>
      </c>
      <c r="D46" s="105">
        <v>2</v>
      </c>
      <c r="E46" s="105">
        <v>1</v>
      </c>
      <c r="F46" s="105">
        <v>2</v>
      </c>
      <c r="G46" s="55"/>
      <c r="H46" s="55"/>
      <c r="I46" s="55"/>
      <c r="J46" s="55"/>
      <c r="K46" s="55"/>
      <c r="L46" s="55"/>
      <c r="M46" s="55"/>
      <c r="N46" s="55"/>
      <c r="O46" s="55"/>
      <c r="P46" s="55"/>
    </row>
    <row r="47" spans="1:16" ht="15.75" x14ac:dyDescent="0.25">
      <c r="A47" s="105">
        <v>1</v>
      </c>
      <c r="B47" s="105">
        <v>2</v>
      </c>
      <c r="C47" s="105">
        <v>1</v>
      </c>
      <c r="D47" s="105">
        <v>2</v>
      </c>
      <c r="E47" s="105">
        <v>1</v>
      </c>
      <c r="F47" s="105">
        <v>2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</row>
    <row r="48" spans="1:16" ht="15.75" x14ac:dyDescent="0.25">
      <c r="A48" s="105">
        <v>1</v>
      </c>
      <c r="B48" s="105">
        <v>2</v>
      </c>
      <c r="C48" s="105">
        <v>1</v>
      </c>
      <c r="D48" s="105">
        <v>2</v>
      </c>
      <c r="E48" s="105">
        <v>1</v>
      </c>
      <c r="F48" s="105">
        <v>2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</row>
    <row r="49" spans="1:16" ht="15.75" x14ac:dyDescent="0.25">
      <c r="A49" s="105">
        <v>1</v>
      </c>
      <c r="B49" s="105">
        <v>2</v>
      </c>
      <c r="C49" s="105">
        <v>1</v>
      </c>
      <c r="D49" s="105">
        <v>2</v>
      </c>
      <c r="E49" s="105">
        <v>1</v>
      </c>
      <c r="F49" s="105">
        <v>2</v>
      </c>
      <c r="G49" s="55"/>
      <c r="H49" s="55"/>
      <c r="I49" s="55"/>
      <c r="J49" s="55"/>
      <c r="K49" s="55"/>
      <c r="L49" s="55"/>
      <c r="M49" s="55"/>
      <c r="N49" s="55"/>
      <c r="O49" s="55"/>
      <c r="P49" s="55"/>
    </row>
    <row r="50" spans="1:16" ht="15.75" x14ac:dyDescent="0.25">
      <c r="A50" s="105">
        <v>1</v>
      </c>
      <c r="B50" s="105">
        <v>2</v>
      </c>
      <c r="C50" s="105">
        <v>1</v>
      </c>
      <c r="D50" s="105">
        <v>2</v>
      </c>
      <c r="E50" s="105">
        <v>1</v>
      </c>
      <c r="F50" s="105">
        <v>2</v>
      </c>
      <c r="G50" s="55"/>
      <c r="H50" s="55"/>
      <c r="I50" s="55"/>
      <c r="J50" s="55"/>
      <c r="K50" s="55"/>
      <c r="L50" s="55"/>
      <c r="M50" s="55"/>
      <c r="N50" s="55"/>
      <c r="O50" s="55"/>
      <c r="P50" s="55"/>
    </row>
    <row r="51" spans="1:16" ht="15.75" x14ac:dyDescent="0.25">
      <c r="A51" s="105">
        <v>1</v>
      </c>
      <c r="B51" s="105">
        <v>2</v>
      </c>
      <c r="C51" s="105">
        <v>1</v>
      </c>
      <c r="D51" s="105">
        <v>2</v>
      </c>
      <c r="E51" s="105">
        <v>1</v>
      </c>
      <c r="F51" s="105">
        <v>2</v>
      </c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ht="15.75" x14ac:dyDescent="0.25">
      <c r="A52" s="105">
        <v>1</v>
      </c>
      <c r="B52" s="105">
        <v>2</v>
      </c>
      <c r="C52" s="105">
        <v>1</v>
      </c>
      <c r="D52" s="105">
        <v>2</v>
      </c>
      <c r="E52" s="105">
        <v>1</v>
      </c>
      <c r="F52" s="105">
        <v>2</v>
      </c>
      <c r="G52" s="55"/>
      <c r="H52" s="55"/>
      <c r="I52" s="55"/>
      <c r="J52" s="55"/>
      <c r="K52" s="55"/>
      <c r="L52" s="55"/>
      <c r="M52" s="55"/>
      <c r="N52" s="55"/>
      <c r="O52" s="55"/>
      <c r="P52" s="55"/>
    </row>
    <row r="53" spans="1:16" ht="15.75" x14ac:dyDescent="0.25">
      <c r="A53" s="105">
        <v>1</v>
      </c>
      <c r="B53" s="105">
        <v>2</v>
      </c>
      <c r="C53" s="105">
        <v>1</v>
      </c>
      <c r="D53" s="105">
        <v>2</v>
      </c>
      <c r="E53" s="105">
        <v>1</v>
      </c>
      <c r="F53" s="105">
        <v>2</v>
      </c>
      <c r="G53" s="55"/>
      <c r="H53" s="55"/>
      <c r="I53" s="55"/>
      <c r="J53" s="55"/>
      <c r="K53" s="55"/>
      <c r="L53" s="55"/>
      <c r="M53" s="55"/>
      <c r="N53" s="55"/>
      <c r="O53" s="55"/>
      <c r="P53" s="55"/>
    </row>
    <row r="54" spans="1:16" ht="15.75" x14ac:dyDescent="0.25">
      <c r="A54" s="105">
        <v>1</v>
      </c>
      <c r="B54" s="105">
        <v>2</v>
      </c>
      <c r="C54" s="105">
        <v>1</v>
      </c>
      <c r="D54" s="105">
        <v>2</v>
      </c>
      <c r="E54" s="105">
        <v>1</v>
      </c>
      <c r="F54" s="105">
        <v>2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</row>
    <row r="55" spans="1:16" ht="15.75" x14ac:dyDescent="0.25">
      <c r="A55" s="105">
        <v>1</v>
      </c>
      <c r="B55" s="105">
        <v>2</v>
      </c>
      <c r="C55" s="105">
        <v>1</v>
      </c>
      <c r="D55" s="105">
        <v>2</v>
      </c>
      <c r="E55" s="105">
        <v>1</v>
      </c>
      <c r="F55" s="105">
        <v>2</v>
      </c>
      <c r="G55" s="55"/>
      <c r="H55" s="55"/>
      <c r="I55" s="55"/>
      <c r="J55" s="55"/>
      <c r="K55" s="55"/>
      <c r="L55" s="55"/>
      <c r="M55" s="55"/>
      <c r="N55" s="55"/>
      <c r="O55" s="55"/>
      <c r="P55" s="55"/>
    </row>
    <row r="56" spans="1:16" ht="15.75" x14ac:dyDescent="0.25">
      <c r="A56" s="105">
        <v>1</v>
      </c>
      <c r="B56" s="105">
        <v>2</v>
      </c>
      <c r="C56" s="105">
        <v>1</v>
      </c>
      <c r="D56" s="105">
        <v>2</v>
      </c>
      <c r="E56" s="105">
        <v>1</v>
      </c>
      <c r="F56" s="105">
        <v>2</v>
      </c>
      <c r="G56" s="55"/>
      <c r="H56" s="55"/>
      <c r="I56" s="55"/>
      <c r="J56" s="55"/>
      <c r="K56" s="55"/>
      <c r="L56" s="55"/>
      <c r="M56" s="55"/>
      <c r="N56" s="55"/>
      <c r="O56" s="55"/>
      <c r="P56" s="55"/>
    </row>
    <row r="57" spans="1:16" ht="15.75" x14ac:dyDescent="0.25">
      <c r="A57" s="105">
        <v>1</v>
      </c>
      <c r="B57" s="105">
        <v>2</v>
      </c>
      <c r="C57" s="105">
        <v>1</v>
      </c>
      <c r="D57" s="105">
        <v>2</v>
      </c>
      <c r="E57" s="105">
        <v>1</v>
      </c>
      <c r="F57" s="105">
        <v>2</v>
      </c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1:16" ht="16.5" thickBot="1" x14ac:dyDescent="0.3">
      <c r="A58" s="111">
        <v>1</v>
      </c>
      <c r="B58" s="111">
        <v>2</v>
      </c>
      <c r="C58" s="111">
        <v>1</v>
      </c>
      <c r="D58" s="111">
        <v>2</v>
      </c>
      <c r="E58" s="111">
        <v>1</v>
      </c>
      <c r="F58" s="111">
        <v>2</v>
      </c>
      <c r="G58" s="55"/>
      <c r="H58" s="55"/>
      <c r="I58" s="55"/>
      <c r="J58" s="55"/>
      <c r="K58" s="55"/>
      <c r="L58" s="55"/>
      <c r="M58" s="55"/>
      <c r="N58" s="55"/>
      <c r="O58" s="55"/>
      <c r="P58" s="55"/>
    </row>
    <row r="59" spans="1:16" ht="15.75" x14ac:dyDescent="0.25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6" ht="15.75" x14ac:dyDescent="0.2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</row>
    <row r="61" spans="1:16" ht="15.75" x14ac:dyDescent="0.25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</row>
    <row r="62" spans="1:16" ht="15.75" x14ac:dyDescent="0.25">
      <c r="M62" s="55"/>
      <c r="N62" s="55"/>
      <c r="O62" s="55"/>
      <c r="P62" s="55"/>
    </row>
    <row r="63" spans="1:16" ht="15.75" x14ac:dyDescent="0.25">
      <c r="M63" s="55"/>
      <c r="N63" s="55"/>
      <c r="O63" s="55"/>
      <c r="P63" s="55"/>
    </row>
  </sheetData>
  <mergeCells count="13">
    <mergeCell ref="P6:P8"/>
    <mergeCell ref="M7:M8"/>
    <mergeCell ref="N7:N8"/>
    <mergeCell ref="O7:O8"/>
    <mergeCell ref="A34:B34"/>
    <mergeCell ref="C34:D34"/>
    <mergeCell ref="E34:F34"/>
    <mergeCell ref="A6:A7"/>
    <mergeCell ref="B6:D6"/>
    <mergeCell ref="E6:G6"/>
    <mergeCell ref="H6:J6"/>
    <mergeCell ref="K6:K7"/>
    <mergeCell ref="M6:O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workbookViewId="0"/>
  </sheetViews>
  <sheetFormatPr defaultRowHeight="15" x14ac:dyDescent="0.25"/>
  <cols>
    <col min="1" max="2" width="9.7109375" style="54" customWidth="1"/>
    <col min="3" max="8" width="9.140625" style="54"/>
    <col min="9" max="9" width="9.140625" style="54" customWidth="1"/>
    <col min="10" max="16384" width="9.140625" style="54"/>
  </cols>
  <sheetData>
    <row r="1" spans="1:12" ht="23.25" x14ac:dyDescent="0.35">
      <c r="A1" s="26" t="s">
        <v>206</v>
      </c>
    </row>
    <row r="2" spans="1:12" ht="15.75" x14ac:dyDescent="0.25">
      <c r="A2" s="55" t="s">
        <v>228</v>
      </c>
    </row>
    <row r="3" spans="1:12" ht="15.75" x14ac:dyDescent="0.25">
      <c r="A3" s="55"/>
    </row>
    <row r="4" spans="1:12" ht="15.75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2" ht="16.5" thickBot="1" x14ac:dyDescent="0.3">
      <c r="A5" s="57" t="s">
        <v>192</v>
      </c>
      <c r="B5" s="58"/>
      <c r="C5" s="58"/>
      <c r="D5" s="58"/>
      <c r="E5" s="58"/>
      <c r="F5" s="55"/>
      <c r="G5" s="56" t="s">
        <v>191</v>
      </c>
      <c r="H5" s="55"/>
      <c r="I5" s="55"/>
      <c r="J5" s="55"/>
      <c r="K5" s="55"/>
    </row>
    <row r="6" spans="1:12" ht="15.75" customHeight="1" x14ac:dyDescent="0.25">
      <c r="A6" s="172" t="s">
        <v>175</v>
      </c>
      <c r="B6" s="172" t="s">
        <v>176</v>
      </c>
      <c r="C6" s="171" t="s">
        <v>182</v>
      </c>
      <c r="D6" s="171"/>
      <c r="E6" s="171"/>
      <c r="F6" s="55"/>
      <c r="G6" s="177" t="s">
        <v>174</v>
      </c>
      <c r="H6" s="177" t="s">
        <v>205</v>
      </c>
      <c r="I6" s="177"/>
      <c r="J6" s="177"/>
      <c r="K6" s="177"/>
      <c r="L6" s="177"/>
    </row>
    <row r="7" spans="1:12" ht="15.75" x14ac:dyDescent="0.25">
      <c r="A7" s="173"/>
      <c r="B7" s="173"/>
      <c r="C7" s="59" t="s">
        <v>169</v>
      </c>
      <c r="D7" s="59" t="s">
        <v>170</v>
      </c>
      <c r="E7" s="59" t="s">
        <v>171</v>
      </c>
      <c r="F7" s="55"/>
      <c r="G7" s="177"/>
      <c r="H7" s="177"/>
      <c r="I7" s="177"/>
      <c r="J7" s="177"/>
      <c r="K7" s="177"/>
      <c r="L7" s="177"/>
    </row>
    <row r="8" spans="1:12" ht="15.75" x14ac:dyDescent="0.25">
      <c r="A8" s="60">
        <f>'Data-RawInput'!A6</f>
        <v>1</v>
      </c>
      <c r="B8" s="60" t="str">
        <f>'Data-RawInput'!S6</f>
        <v>2,3,1</v>
      </c>
      <c r="C8" s="61">
        <v>2</v>
      </c>
      <c r="D8" s="61">
        <v>3</v>
      </c>
      <c r="E8" s="61">
        <v>1</v>
      </c>
      <c r="F8" s="55"/>
      <c r="G8" s="60" t="s">
        <v>169</v>
      </c>
      <c r="H8" s="55" t="str">
        <f>B43</f>
        <v>Tri-Rail Coastal Link facilities</v>
      </c>
      <c r="J8" s="91"/>
      <c r="K8" s="60"/>
      <c r="L8" s="157">
        <f>K35</f>
        <v>0.39166666666666666</v>
      </c>
    </row>
    <row r="9" spans="1:12" ht="15.75" x14ac:dyDescent="0.25">
      <c r="A9" s="60">
        <f>'Data-RawInput'!A7</f>
        <v>2</v>
      </c>
      <c r="B9" s="60" t="str">
        <f>'Data-RawInput'!S7</f>
        <v>1,2,3</v>
      </c>
      <c r="C9" s="61">
        <v>1</v>
      </c>
      <c r="D9" s="61">
        <v>2</v>
      </c>
      <c r="E9" s="61">
        <v>3</v>
      </c>
      <c r="F9" s="55"/>
      <c r="G9" s="60" t="s">
        <v>170</v>
      </c>
      <c r="H9" s="55" t="str">
        <f>B42</f>
        <v>Expanded regional express bus system</v>
      </c>
      <c r="J9" s="91"/>
      <c r="K9" s="91"/>
      <c r="L9" s="157">
        <f>K34</f>
        <v>0.375</v>
      </c>
    </row>
    <row r="10" spans="1:12" ht="15.75" x14ac:dyDescent="0.25">
      <c r="A10" s="60">
        <f>'Data-RawInput'!A8</f>
        <v>3</v>
      </c>
      <c r="B10" s="60" t="str">
        <f>'Data-RawInput'!S8</f>
        <v>2,3,1</v>
      </c>
      <c r="C10" s="61">
        <v>2</v>
      </c>
      <c r="D10" s="61">
        <v>3</v>
      </c>
      <c r="E10" s="61">
        <v>1</v>
      </c>
      <c r="F10" s="55"/>
      <c r="G10" s="60" t="s">
        <v>171</v>
      </c>
      <c r="H10" s="55" t="str">
        <f>B41</f>
        <v>Enhance existing Tri-Rail service</v>
      </c>
      <c r="J10" s="91"/>
      <c r="K10" s="91"/>
      <c r="L10" s="157">
        <f>K33</f>
        <v>0.23333333333333334</v>
      </c>
    </row>
    <row r="11" spans="1:12" ht="15.75" x14ac:dyDescent="0.25">
      <c r="A11" s="60">
        <f>'Data-RawInput'!A9</f>
        <v>4</v>
      </c>
      <c r="B11" s="60" t="str">
        <f>'Data-RawInput'!S9</f>
        <v>2,1,3</v>
      </c>
      <c r="C11" s="61">
        <v>2</v>
      </c>
      <c r="D11" s="61">
        <v>1</v>
      </c>
      <c r="E11" s="61">
        <v>3</v>
      </c>
      <c r="F11" s="55"/>
      <c r="G11" s="55"/>
      <c r="H11" s="55"/>
      <c r="I11" s="55"/>
      <c r="J11" s="55"/>
      <c r="K11" s="180"/>
      <c r="L11" s="180"/>
    </row>
    <row r="12" spans="1:12" ht="15.75" x14ac:dyDescent="0.25">
      <c r="A12" s="60">
        <f>'Data-RawInput'!A10</f>
        <v>5</v>
      </c>
      <c r="B12" s="60" t="str">
        <f>'Data-RawInput'!S10</f>
        <v>3,1,2</v>
      </c>
      <c r="C12" s="61">
        <v>3</v>
      </c>
      <c r="D12" s="61">
        <v>1</v>
      </c>
      <c r="E12" s="61">
        <v>2</v>
      </c>
      <c r="F12" s="55"/>
      <c r="G12" s="55"/>
      <c r="H12" s="55"/>
      <c r="I12" s="55"/>
      <c r="J12" s="55"/>
      <c r="K12" s="55"/>
      <c r="L12" s="55"/>
    </row>
    <row r="13" spans="1:12" ht="15.75" x14ac:dyDescent="0.25">
      <c r="A13" s="60">
        <f>'Data-RawInput'!A11</f>
        <v>6</v>
      </c>
      <c r="B13" s="90" t="str">
        <f>'Data-RawInput'!S11</f>
        <v>3</v>
      </c>
      <c r="C13" s="63">
        <v>0</v>
      </c>
      <c r="D13" s="63">
        <v>0</v>
      </c>
      <c r="E13" s="63">
        <v>0</v>
      </c>
      <c r="F13" s="55"/>
      <c r="G13" s="55"/>
      <c r="H13" s="55"/>
      <c r="I13" s="55"/>
      <c r="J13" s="55"/>
      <c r="K13" s="55"/>
      <c r="L13" s="55"/>
    </row>
    <row r="14" spans="1:12" ht="15.75" x14ac:dyDescent="0.25">
      <c r="A14" s="60">
        <f>'Data-RawInput'!A12</f>
        <v>7</v>
      </c>
      <c r="B14" s="60" t="str">
        <f>'Data-RawInput'!S12</f>
        <v>3,2,1</v>
      </c>
      <c r="C14" s="89">
        <v>3</v>
      </c>
      <c r="D14" s="89">
        <v>2</v>
      </c>
      <c r="E14" s="89">
        <v>1</v>
      </c>
      <c r="F14" s="55"/>
      <c r="G14" s="55"/>
      <c r="H14" s="55"/>
      <c r="I14" s="55"/>
      <c r="J14" s="55"/>
      <c r="K14" s="55"/>
      <c r="L14" s="55"/>
    </row>
    <row r="15" spans="1:12" ht="15.75" x14ac:dyDescent="0.25">
      <c r="A15" s="60">
        <f>'Data-RawInput'!A13</f>
        <v>8</v>
      </c>
      <c r="B15" s="60" t="str">
        <f>'Data-RawInput'!S13</f>
        <v>3,2,1</v>
      </c>
      <c r="C15" s="61">
        <v>3</v>
      </c>
      <c r="D15" s="61">
        <v>2</v>
      </c>
      <c r="E15" s="61">
        <v>1</v>
      </c>
      <c r="F15" s="55"/>
      <c r="G15" s="55"/>
      <c r="H15" s="55"/>
      <c r="I15" s="55"/>
      <c r="J15" s="55"/>
      <c r="K15" s="55"/>
      <c r="L15" s="55"/>
    </row>
    <row r="16" spans="1:12" ht="15.75" x14ac:dyDescent="0.25">
      <c r="A16" s="60">
        <f>'Data-RawInput'!A14</f>
        <v>9</v>
      </c>
      <c r="B16" s="60" t="str">
        <f>'Data-RawInput'!S14</f>
        <v>3,2,1</v>
      </c>
      <c r="C16" s="61">
        <v>3</v>
      </c>
      <c r="D16" s="61">
        <v>2</v>
      </c>
      <c r="E16" s="61">
        <v>1</v>
      </c>
      <c r="F16" s="55"/>
      <c r="G16" s="55"/>
      <c r="H16" s="55"/>
      <c r="I16" s="55"/>
      <c r="J16" s="55"/>
      <c r="K16" s="55"/>
      <c r="L16" s="55"/>
    </row>
    <row r="17" spans="1:12" ht="15.75" x14ac:dyDescent="0.25">
      <c r="A17" s="60">
        <f>'Data-RawInput'!A15</f>
        <v>10</v>
      </c>
      <c r="B17" s="60" t="str">
        <f>'Data-RawInput'!S15</f>
        <v>3,1,2</v>
      </c>
      <c r="C17" s="89">
        <v>3</v>
      </c>
      <c r="D17" s="89">
        <v>1</v>
      </c>
      <c r="E17" s="89">
        <v>2</v>
      </c>
      <c r="F17" s="55"/>
      <c r="G17" s="55"/>
      <c r="H17" s="55"/>
      <c r="I17" s="55"/>
      <c r="J17" s="55"/>
      <c r="K17" s="55"/>
      <c r="L17" s="55"/>
    </row>
    <row r="18" spans="1:12" ht="15.75" x14ac:dyDescent="0.25">
      <c r="A18" s="60">
        <f>'Data-RawInput'!A16</f>
        <v>11</v>
      </c>
      <c r="B18" s="60" t="str">
        <f>'Data-RawInput'!S16</f>
        <v>3,1,2</v>
      </c>
      <c r="C18" s="89">
        <v>3</v>
      </c>
      <c r="D18" s="89">
        <v>1</v>
      </c>
      <c r="E18" s="89">
        <v>2</v>
      </c>
      <c r="F18" s="55"/>
      <c r="G18" s="55"/>
      <c r="H18" s="55"/>
      <c r="I18" s="55"/>
      <c r="J18" s="55"/>
      <c r="K18" s="55"/>
      <c r="L18" s="55"/>
    </row>
    <row r="19" spans="1:12" ht="15.75" x14ac:dyDescent="0.25">
      <c r="A19" s="60">
        <f>'Data-RawInput'!A17</f>
        <v>12</v>
      </c>
      <c r="B19" s="60" t="str">
        <f>'Data-RawInput'!S17</f>
        <v>2,3,1</v>
      </c>
      <c r="C19" s="89">
        <v>2</v>
      </c>
      <c r="D19" s="89">
        <v>3</v>
      </c>
      <c r="E19" s="89">
        <v>1</v>
      </c>
      <c r="F19" s="55"/>
      <c r="G19" s="55"/>
      <c r="H19" s="55"/>
      <c r="I19" s="55"/>
      <c r="J19" s="55"/>
      <c r="K19" s="55"/>
      <c r="L19" s="55"/>
    </row>
    <row r="20" spans="1:12" ht="15.75" x14ac:dyDescent="0.25">
      <c r="A20" s="60">
        <f>'Data-RawInput'!A18</f>
        <v>13</v>
      </c>
      <c r="B20" s="90">
        <f>'Data-RawInput'!S18</f>
        <v>0</v>
      </c>
      <c r="C20" s="63">
        <v>0</v>
      </c>
      <c r="D20" s="63">
        <v>0</v>
      </c>
      <c r="E20" s="63">
        <v>0</v>
      </c>
      <c r="F20" s="55"/>
      <c r="G20" s="55"/>
      <c r="H20" s="55"/>
      <c r="I20" s="55"/>
      <c r="J20" s="55"/>
      <c r="K20" s="55"/>
      <c r="L20" s="55"/>
    </row>
    <row r="21" spans="1:12" ht="15.75" x14ac:dyDescent="0.25">
      <c r="A21" s="60">
        <f>'Data-RawInput'!A19</f>
        <v>14</v>
      </c>
      <c r="B21" s="90" t="str">
        <f>'Data-RawInput'!S19</f>
        <v>2</v>
      </c>
      <c r="C21" s="63">
        <v>0</v>
      </c>
      <c r="D21" s="63">
        <v>0</v>
      </c>
      <c r="E21" s="63">
        <v>0</v>
      </c>
      <c r="F21" s="55"/>
      <c r="G21" s="55"/>
      <c r="H21" s="55"/>
      <c r="I21" s="55"/>
      <c r="J21" s="55"/>
      <c r="K21" s="55"/>
      <c r="L21" s="55"/>
    </row>
    <row r="22" spans="1:12" ht="15.75" x14ac:dyDescent="0.25">
      <c r="A22" s="60">
        <f>'Data-RawInput'!A20</f>
        <v>15</v>
      </c>
      <c r="B22" s="60" t="str">
        <f>'Data-RawInput'!S20</f>
        <v>2,1,3</v>
      </c>
      <c r="C22" s="89">
        <v>2</v>
      </c>
      <c r="D22" s="89">
        <v>1</v>
      </c>
      <c r="E22" s="89">
        <v>3</v>
      </c>
      <c r="F22" s="55"/>
      <c r="G22" s="55"/>
      <c r="H22" s="55"/>
      <c r="I22" s="55"/>
      <c r="J22" s="55"/>
      <c r="K22" s="55"/>
      <c r="L22" s="55"/>
    </row>
    <row r="23" spans="1:12" ht="15.75" x14ac:dyDescent="0.25">
      <c r="A23" s="60">
        <f>'Data-RawInput'!A21</f>
        <v>16</v>
      </c>
      <c r="B23" s="60" t="str">
        <f>'Data-RawInput'!S21</f>
        <v>2,3,1</v>
      </c>
      <c r="C23" s="89">
        <v>2</v>
      </c>
      <c r="D23" s="89">
        <v>3</v>
      </c>
      <c r="E23" s="89">
        <v>1</v>
      </c>
      <c r="F23" s="55"/>
      <c r="G23" s="55"/>
      <c r="H23" s="55"/>
      <c r="I23" s="55"/>
      <c r="J23" s="55"/>
      <c r="K23" s="55"/>
      <c r="L23" s="55"/>
    </row>
    <row r="24" spans="1:12" ht="15.75" x14ac:dyDescent="0.25">
      <c r="A24" s="60">
        <f>'Data-RawInput'!A22</f>
        <v>17</v>
      </c>
      <c r="B24" s="60" t="str">
        <f>'Data-RawInput'!S22</f>
        <v>3,2,1</v>
      </c>
      <c r="C24" s="89">
        <v>3</v>
      </c>
      <c r="D24" s="89">
        <v>2</v>
      </c>
      <c r="E24" s="89">
        <v>1</v>
      </c>
      <c r="F24" s="55"/>
      <c r="G24" s="55"/>
      <c r="H24" s="55"/>
      <c r="I24" s="55"/>
      <c r="J24" s="55"/>
      <c r="K24" s="55"/>
      <c r="L24" s="55"/>
    </row>
    <row r="25" spans="1:12" ht="15.75" x14ac:dyDescent="0.25">
      <c r="A25" s="60">
        <f>'Data-RawInput'!A23</f>
        <v>18</v>
      </c>
      <c r="B25" s="60" t="str">
        <f>'Data-RawInput'!S23</f>
        <v>3,2,1</v>
      </c>
      <c r="C25" s="89">
        <v>3</v>
      </c>
      <c r="D25" s="89">
        <v>2</v>
      </c>
      <c r="E25" s="89">
        <v>1</v>
      </c>
      <c r="F25" s="55"/>
      <c r="G25" s="55"/>
      <c r="H25" s="55"/>
      <c r="I25" s="55"/>
      <c r="J25" s="55"/>
      <c r="K25" s="55"/>
      <c r="L25" s="55"/>
    </row>
    <row r="26" spans="1:12" ht="15.75" x14ac:dyDescent="0.25">
      <c r="A26" s="60">
        <f>'Data-RawInput'!A24</f>
        <v>19</v>
      </c>
      <c r="B26" s="60" t="str">
        <f>'Data-RawInput'!S24</f>
        <v>2,3,1</v>
      </c>
      <c r="C26" s="89">
        <v>2</v>
      </c>
      <c r="D26" s="89">
        <v>3</v>
      </c>
      <c r="E26" s="89">
        <v>1</v>
      </c>
      <c r="F26" s="55"/>
      <c r="G26" s="55"/>
      <c r="H26" s="55"/>
      <c r="I26" s="55"/>
      <c r="J26" s="55"/>
      <c r="K26" s="55"/>
      <c r="L26" s="55"/>
    </row>
    <row r="27" spans="1:12" ht="15.75" x14ac:dyDescent="0.25">
      <c r="A27" s="60">
        <f>'Data-RawInput'!A25</f>
        <v>20</v>
      </c>
      <c r="B27" s="60" t="str">
        <f>'Data-RawInput'!S25</f>
        <v>3,2,1</v>
      </c>
      <c r="C27" s="89">
        <v>3</v>
      </c>
      <c r="D27" s="89">
        <v>2</v>
      </c>
      <c r="E27" s="89">
        <v>1</v>
      </c>
      <c r="F27" s="55"/>
      <c r="G27" s="55"/>
      <c r="H27" s="55"/>
      <c r="I27" s="55"/>
      <c r="J27" s="55"/>
      <c r="K27" s="55"/>
      <c r="L27" s="55"/>
    </row>
    <row r="28" spans="1:12" ht="15.75" x14ac:dyDescent="0.25">
      <c r="A28" s="60">
        <f>'Data-RawInput'!A26</f>
        <v>21</v>
      </c>
      <c r="B28" s="60" t="str">
        <f>'Data-RawInput'!S26</f>
        <v>2,1,3</v>
      </c>
      <c r="C28" s="89">
        <v>2</v>
      </c>
      <c r="D28" s="89">
        <v>1</v>
      </c>
      <c r="E28" s="89">
        <v>3</v>
      </c>
      <c r="F28" s="55"/>
      <c r="G28" s="55"/>
      <c r="H28" s="55"/>
      <c r="I28" s="55"/>
      <c r="J28" s="55"/>
      <c r="K28" s="55"/>
      <c r="L28" s="55"/>
    </row>
    <row r="29" spans="1:12" ht="15.75" x14ac:dyDescent="0.25">
      <c r="A29" s="60">
        <f>'Data-RawInput'!A27</f>
        <v>22</v>
      </c>
      <c r="B29" s="60" t="str">
        <f>'Data-RawInput'!S27</f>
        <v>3,2,1</v>
      </c>
      <c r="C29" s="89">
        <v>3</v>
      </c>
      <c r="D29" s="89">
        <v>2</v>
      </c>
      <c r="E29" s="89">
        <v>1</v>
      </c>
      <c r="F29" s="55"/>
      <c r="G29" s="55"/>
      <c r="H29" s="55"/>
      <c r="I29" s="55"/>
      <c r="J29" s="55"/>
      <c r="K29" s="55"/>
      <c r="L29" s="55"/>
    </row>
    <row r="30" spans="1:12" ht="15.75" x14ac:dyDescent="0.25">
      <c r="A30" s="64">
        <f>'Data-RawInput'!A28</f>
        <v>23</v>
      </c>
      <c r="B30" s="60" t="str">
        <f>'Data-RawInput'!S28</f>
        <v>3,2,1</v>
      </c>
      <c r="C30" s="92">
        <v>3</v>
      </c>
      <c r="D30" s="92">
        <v>2</v>
      </c>
      <c r="E30" s="92">
        <v>1</v>
      </c>
      <c r="F30" s="67"/>
      <c r="G30" s="67"/>
      <c r="H30" s="67"/>
      <c r="I30" s="67"/>
      <c r="J30" s="68"/>
      <c r="K30" s="67"/>
      <c r="L30" s="67"/>
    </row>
    <row r="31" spans="1:12" ht="15.75" x14ac:dyDescent="0.25">
      <c r="A31" s="69"/>
      <c r="B31" s="69"/>
      <c r="C31" s="176" t="s">
        <v>178</v>
      </c>
      <c r="D31" s="176"/>
      <c r="E31" s="176"/>
      <c r="F31" s="70"/>
      <c r="G31" s="184" t="s">
        <v>180</v>
      </c>
      <c r="H31" s="184"/>
      <c r="I31" s="184"/>
      <c r="J31" s="182" t="s">
        <v>173</v>
      </c>
      <c r="K31" s="182" t="s">
        <v>194</v>
      </c>
      <c r="L31" s="182" t="s">
        <v>185</v>
      </c>
    </row>
    <row r="32" spans="1:12" ht="15.75" x14ac:dyDescent="0.25">
      <c r="A32" s="71"/>
      <c r="B32" s="71"/>
      <c r="C32" s="59" t="s">
        <v>169</v>
      </c>
      <c r="D32" s="59" t="s">
        <v>170</v>
      </c>
      <c r="E32" s="59" t="s">
        <v>171</v>
      </c>
      <c r="F32" s="72"/>
      <c r="G32" s="59" t="s">
        <v>169</v>
      </c>
      <c r="H32" s="59" t="s">
        <v>170</v>
      </c>
      <c r="I32" s="59" t="s">
        <v>171</v>
      </c>
      <c r="J32" s="183"/>
      <c r="K32" s="183"/>
      <c r="L32" s="183"/>
    </row>
    <row r="33" spans="1:12" ht="15.75" x14ac:dyDescent="0.25">
      <c r="A33" s="174" t="s">
        <v>177</v>
      </c>
      <c r="B33" s="73">
        <v>1</v>
      </c>
      <c r="C33" s="74">
        <f>COUNTIF($C$8:$C$30,B33)</f>
        <v>1</v>
      </c>
      <c r="D33" s="74">
        <f>COUNTIF($D$8:$D$30,B33)</f>
        <v>6</v>
      </c>
      <c r="E33" s="74">
        <f>COUNTIF($E$8:$E$30,B33)</f>
        <v>13</v>
      </c>
      <c r="F33" s="73">
        <v>1</v>
      </c>
      <c r="G33" s="74">
        <f>C33*$C$37</f>
        <v>3</v>
      </c>
      <c r="H33" s="74">
        <f>D33*$D$37</f>
        <v>12</v>
      </c>
      <c r="I33" s="74">
        <f>E33*$E$37</f>
        <v>13</v>
      </c>
      <c r="J33" s="75">
        <f>SUM(G33:I33)</f>
        <v>28</v>
      </c>
      <c r="K33" s="117">
        <f>J33/$J$36</f>
        <v>0.23333333333333334</v>
      </c>
      <c r="L33" s="74">
        <f>RANK(J33,$J$33:$J$35)</f>
        <v>3</v>
      </c>
    </row>
    <row r="34" spans="1:12" ht="15.75" x14ac:dyDescent="0.25">
      <c r="A34" s="174"/>
      <c r="B34" s="73">
        <v>2</v>
      </c>
      <c r="C34" s="74">
        <f>COUNTIF($C$8:$C$30,B34)</f>
        <v>8</v>
      </c>
      <c r="D34" s="74">
        <f>COUNTIF($D$8:$D$30,B34)</f>
        <v>9</v>
      </c>
      <c r="E34" s="74">
        <f>COUNTIF($E$8:$E$30,B34)</f>
        <v>3</v>
      </c>
      <c r="F34" s="73">
        <v>2</v>
      </c>
      <c r="G34" s="74">
        <f>C34*$C$37</f>
        <v>24</v>
      </c>
      <c r="H34" s="74">
        <f>D34*$D$37</f>
        <v>18</v>
      </c>
      <c r="I34" s="74">
        <f>E34*$E$37</f>
        <v>3</v>
      </c>
      <c r="J34" s="75">
        <f>SUM(G34:I34)</f>
        <v>45</v>
      </c>
      <c r="K34" s="117">
        <f>J34/$J$36</f>
        <v>0.375</v>
      </c>
      <c r="L34" s="74">
        <f>RANK(J34,$J$33:$J$35)</f>
        <v>2</v>
      </c>
    </row>
    <row r="35" spans="1:12" ht="15.75" x14ac:dyDescent="0.25">
      <c r="A35" s="174"/>
      <c r="B35" s="73">
        <v>3</v>
      </c>
      <c r="C35" s="74">
        <f>COUNTIF($C$8:$C$30,B35)</f>
        <v>11</v>
      </c>
      <c r="D35" s="74">
        <f>COUNTIF($D$8:$D$30,B35)</f>
        <v>5</v>
      </c>
      <c r="E35" s="74">
        <f>COUNTIF($E$8:$E$30,B35)</f>
        <v>4</v>
      </c>
      <c r="F35" s="73">
        <v>3</v>
      </c>
      <c r="G35" s="74">
        <f>C35*$C$37</f>
        <v>33</v>
      </c>
      <c r="H35" s="74">
        <f>D35*$D$37</f>
        <v>10</v>
      </c>
      <c r="I35" s="74">
        <f>E35*$E$37</f>
        <v>4</v>
      </c>
      <c r="J35" s="75">
        <f>SUM(G35:I35)</f>
        <v>47</v>
      </c>
      <c r="K35" s="117">
        <f>J35/$J$36</f>
        <v>0.39166666666666666</v>
      </c>
      <c r="L35" s="74">
        <f>RANK(J35,$J$33:$J$35)</f>
        <v>1</v>
      </c>
    </row>
    <row r="36" spans="1:12" ht="15.75" x14ac:dyDescent="0.25">
      <c r="A36" s="170" t="s">
        <v>173</v>
      </c>
      <c r="B36" s="170"/>
      <c r="C36" s="80">
        <f>SUM(C33:C35)</f>
        <v>20</v>
      </c>
      <c r="D36" s="80">
        <f>SUM(D33:D35)</f>
        <v>20</v>
      </c>
      <c r="E36" s="80">
        <f>SUM(E33:E35)</f>
        <v>20</v>
      </c>
      <c r="F36" s="81"/>
      <c r="G36" s="81"/>
      <c r="H36" s="81"/>
      <c r="I36" s="81"/>
      <c r="J36" s="83">
        <f>SUM(J33:J35)</f>
        <v>120</v>
      </c>
      <c r="K36" s="93">
        <f>SUM(K33:K35)</f>
        <v>1</v>
      </c>
      <c r="L36" s="84"/>
    </row>
    <row r="37" spans="1:12" ht="16.5" thickBot="1" x14ac:dyDescent="0.3">
      <c r="A37" s="169" t="s">
        <v>179</v>
      </c>
      <c r="B37" s="169"/>
      <c r="C37" s="85">
        <v>3</v>
      </c>
      <c r="D37" s="85">
        <v>2</v>
      </c>
      <c r="E37" s="85">
        <v>1</v>
      </c>
      <c r="F37" s="86"/>
      <c r="G37" s="86"/>
      <c r="H37" s="86"/>
      <c r="I37" s="86"/>
      <c r="J37" s="86"/>
      <c r="K37" s="86"/>
      <c r="L37" s="87"/>
    </row>
    <row r="38" spans="1:12" ht="15.75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</row>
    <row r="40" spans="1:12" ht="15.75" x14ac:dyDescent="0.25">
      <c r="A40" s="56" t="s">
        <v>181</v>
      </c>
    </row>
    <row r="41" spans="1:12" ht="15.75" x14ac:dyDescent="0.25">
      <c r="A41" s="88" t="s">
        <v>186</v>
      </c>
      <c r="B41" s="88" t="s">
        <v>207</v>
      </c>
      <c r="C41" s="55"/>
      <c r="E41" s="55"/>
      <c r="F41" s="55"/>
      <c r="G41" s="55"/>
      <c r="H41" s="55"/>
      <c r="I41" s="55"/>
    </row>
    <row r="42" spans="1:12" ht="15.75" x14ac:dyDescent="0.25">
      <c r="A42" s="88" t="s">
        <v>187</v>
      </c>
      <c r="B42" s="88" t="s">
        <v>129</v>
      </c>
      <c r="C42" s="55"/>
      <c r="E42" s="55"/>
      <c r="F42" s="55"/>
      <c r="G42" s="55"/>
      <c r="H42" s="55"/>
      <c r="I42" s="55"/>
    </row>
    <row r="43" spans="1:12" ht="15.75" x14ac:dyDescent="0.25">
      <c r="A43" s="88" t="s">
        <v>188</v>
      </c>
      <c r="B43" s="88" t="s">
        <v>128</v>
      </c>
      <c r="C43" s="55"/>
      <c r="D43" s="55"/>
      <c r="E43" s="55"/>
      <c r="F43" s="55"/>
      <c r="G43" s="55"/>
      <c r="H43" s="55"/>
      <c r="I43" s="55"/>
    </row>
    <row r="44" spans="1:12" ht="15.75" x14ac:dyDescent="0.25">
      <c r="A44" s="88"/>
      <c r="B44" s="88"/>
      <c r="C44" s="55"/>
      <c r="D44" s="55"/>
      <c r="E44" s="55"/>
      <c r="F44" s="55"/>
      <c r="G44" s="55"/>
      <c r="H44" s="55"/>
      <c r="I44" s="55"/>
    </row>
  </sheetData>
  <mergeCells count="14">
    <mergeCell ref="A36:B36"/>
    <mergeCell ref="A37:B37"/>
    <mergeCell ref="H6:L7"/>
    <mergeCell ref="G6:G7"/>
    <mergeCell ref="C31:E31"/>
    <mergeCell ref="G31:I31"/>
    <mergeCell ref="J31:J32"/>
    <mergeCell ref="K31:K32"/>
    <mergeCell ref="L31:L32"/>
    <mergeCell ref="A33:A35"/>
    <mergeCell ref="A6:A7"/>
    <mergeCell ref="B6:B7"/>
    <mergeCell ref="C6:E6"/>
    <mergeCell ref="K11:L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8</vt:i4>
      </vt:variant>
      <vt:variant>
        <vt:lpstr>Charts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22" baseType="lpstr">
      <vt:lpstr>Data-RawInput</vt:lpstr>
      <vt:lpstr>Data-InteractivePolling</vt:lpstr>
      <vt:lpstr>Data-Context</vt:lpstr>
      <vt:lpstr>Analysis-Q1</vt:lpstr>
      <vt:lpstr>Analysis-Q2thru4</vt:lpstr>
      <vt:lpstr>Analysis-Q5</vt:lpstr>
      <vt:lpstr>Analysis-Q6thru8</vt:lpstr>
      <vt:lpstr>Analysis-Q9</vt:lpstr>
      <vt:lpstr>Chart-Q1</vt:lpstr>
      <vt:lpstr>Chart-Q2</vt:lpstr>
      <vt:lpstr>Chart-Q3</vt:lpstr>
      <vt:lpstr>Chart-Q4</vt:lpstr>
      <vt:lpstr>Chart-Q2thur4Analysis</vt:lpstr>
      <vt:lpstr>Chart-Q5</vt:lpstr>
      <vt:lpstr>Chart-Q6</vt:lpstr>
      <vt:lpstr>Chart-Q7</vt:lpstr>
      <vt:lpstr>Chart-Q8</vt:lpstr>
      <vt:lpstr>Chart-Q6thru8Analysis</vt:lpstr>
      <vt:lpstr>Chart-Q9</vt:lpstr>
      <vt:lpstr>Chart-Q10</vt:lpstr>
      <vt:lpstr>'Data-InteractivePolling'!Print_Titles</vt:lpstr>
      <vt:lpstr>'Data-RawInput'!Print_Titles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OTI User</dc:creator>
  <cp:lastModifiedBy>Angie Caple</cp:lastModifiedBy>
  <cp:lastPrinted>2014-04-29T17:46:23Z</cp:lastPrinted>
  <dcterms:created xsi:type="dcterms:W3CDTF">2013-11-21T15:49:42Z</dcterms:created>
  <dcterms:modified xsi:type="dcterms:W3CDTF">2016-01-26T17:45:36Z</dcterms:modified>
</cp:coreProperties>
</file>